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9440" windowHeight="12435" tabRatio="899" activeTab="1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1 - 127V_BLOCOS'!$B$10:$J$37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CRONOGRAMA!$B$1:$G$25</definedName>
    <definedName name="_xlnm.Print_Area" localSheetId="0">'TIPO 1 - 127V_BLOCOS'!$B$1:$J$45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G17" i="185" l="1"/>
  <c r="I36" i="185" l="1"/>
  <c r="J36" i="185" s="1"/>
  <c r="J35" i="185" s="1"/>
  <c r="I32" i="185"/>
  <c r="J32" i="185" s="1"/>
  <c r="I33" i="185"/>
  <c r="J33" i="185" s="1"/>
  <c r="I34" i="185"/>
  <c r="J34" i="185" s="1"/>
  <c r="I31" i="185"/>
  <c r="J31" i="185" s="1"/>
  <c r="I27" i="185"/>
  <c r="J27" i="185" s="1"/>
  <c r="I28" i="185"/>
  <c r="J28" i="185" s="1"/>
  <c r="I29" i="185"/>
  <c r="J29" i="185" s="1"/>
  <c r="I26" i="185"/>
  <c r="J26" i="185" s="1"/>
  <c r="I21" i="185"/>
  <c r="J21" i="185" s="1"/>
  <c r="I22" i="185"/>
  <c r="J22" i="185" s="1"/>
  <c r="I23" i="185"/>
  <c r="J23" i="185" s="1"/>
  <c r="J30" i="185" l="1"/>
  <c r="J25" i="185"/>
  <c r="I18" i="185"/>
  <c r="J18" i="185" s="1"/>
  <c r="J24" i="185" l="1"/>
  <c r="I17" i="185"/>
  <c r="J17" i="185" s="1"/>
  <c r="I15" i="185"/>
  <c r="J15" i="185" s="1"/>
  <c r="I16" i="185"/>
  <c r="J16" i="185" s="1"/>
  <c r="I20" i="185"/>
  <c r="J20" i="185" s="1"/>
  <c r="J19" i="185" s="1"/>
  <c r="J14" i="185" l="1"/>
  <c r="J13" i="185" s="1"/>
  <c r="I12" i="185"/>
  <c r="J12" i="185" s="1"/>
  <c r="J11" i="185" l="1"/>
  <c r="J37" i="185" l="1"/>
  <c r="D12" i="155" s="1"/>
  <c r="F13" i="155" s="1"/>
  <c r="F15" i="155" s="1"/>
  <c r="G13" i="155" l="1"/>
  <c r="G15" i="155" s="1"/>
  <c r="D15" i="155" s="1"/>
</calcChain>
</file>

<file path=xl/sharedStrings.xml><?xml version="1.0" encoding="utf-8"?>
<sst xmlns="http://schemas.openxmlformats.org/spreadsheetml/2006/main" count="117" uniqueCount="77">
  <si>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</si>
  <si>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</si>
  <si>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</si>
  <si>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</si>
  <si>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</si>
  <si>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</si>
  <si>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</si>
  <si>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</si>
  <si>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m³</t>
  </si>
  <si>
    <t>m²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</si>
  <si>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</si>
  <si>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</si>
  <si>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% ITEM</t>
  </si>
  <si>
    <t>Valores totais</t>
  </si>
  <si>
    <t>UN.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</si>
  <si>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</si>
  <si>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</si>
  <si>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</si>
  <si>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</si>
  <si>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</si>
  <si>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SINAPI</t>
  </si>
  <si>
    <t>MUNICIPIO:  NOVA VENEZA/SC</t>
  </si>
  <si>
    <t xml:space="preserve">       </t>
  </si>
  <si>
    <t>BDI(%) :</t>
  </si>
  <si>
    <t>CRONOGRAMA FÍSICO FINANCEIRO</t>
  </si>
  <si>
    <t>RICARDO BROGNI</t>
  </si>
  <si>
    <t>ENG° CIVIL</t>
  </si>
  <si>
    <t>CREA/SC 067.445-4</t>
  </si>
  <si>
    <t>TOTAL</t>
  </si>
  <si>
    <t>ALVENARIA DE BLOCOS DE CONCRETO ESTRUTURAL 14X19X39 CM, (ESPESSURA 14 CM)FBK = 14,0 MPA, PARA PAREDES COM ÁREA LÍQUIDA MENOR QUE 6M², SEM VÃOS, UTILIZANDO PALHETA.</t>
  </si>
  <si>
    <t>m</t>
  </si>
  <si>
    <t>kg</t>
  </si>
  <si>
    <t>ESTACA ESCAVADA MECANICAMENTE, SEM FLUIDO ESTABILIZANTE, COM 40CM DE DIÂMETRO, CONCRETO LANÇADO POR CAMINHÃO BETONEIRA (EXCLUSIVE MOBILIZAÇÃO E DESMOBILIZAÇÃO).(para sapata)</t>
  </si>
  <si>
    <t>FABRICAÇÃO, MONTAGEM E DESMONTAGEM DE FÔRMA PARA SAPATA, EM MADEIRA SERRAD M2A, E=25 MM, 2 UTILIZAÇÕES. (sapata)</t>
  </si>
  <si>
    <t>ARMAÇÃO DE BLOCO, VIGA BALDRAME OU SAPATA UTILIZANDO AÇO CA-50 DE 10 MM - MONTAGEM. (sapata)</t>
  </si>
  <si>
    <t>LASTRO DE CONCRETO MAGRO, APLICADO EM BLOCOS DE COROAMENTO OU SAPATAS. (sapata)</t>
  </si>
  <si>
    <t>FUNDAÇÕES</t>
  </si>
  <si>
    <t>2.1</t>
  </si>
  <si>
    <t>2.2</t>
  </si>
  <si>
    <t>2.2.1</t>
  </si>
  <si>
    <t>2.1.1</t>
  </si>
  <si>
    <t>2.1.2</t>
  </si>
  <si>
    <t>2.1.3</t>
  </si>
  <si>
    <t>2.1.4</t>
  </si>
  <si>
    <t>VEDAÇÃO ESTRUTURAL</t>
  </si>
  <si>
    <t>FABRICAÇÃO, MONTAGEM E DESMONTAGEM DE FÔRMA PARA FUNDAÇÕES, EM MADEIRA SERRADA, E=25 MM, 4 UTILIZAÇÕES. AF_06/2017</t>
  </si>
  <si>
    <t>ARMAÇÃO DE PILAR OU VIGA DE ESTRUTURA CONVENCIONAL DE CONCRETO ARMADO UTILIZANDO AÇO CA-50 DE 10,0 MM - MONTAGEM.</t>
  </si>
  <si>
    <t>ARMAÇÃO DE PILAR OU VIGA DE ESTRUTURA CONVENCIONAL DE CONCRETO ARMADO UTILIZANDO AÇO CA-60 DE 5,0 MM - MONTAGEM.</t>
  </si>
  <si>
    <t>CONCRETAGEM DE BLOCOS DE COROAMENTO E VIGAS BALDRAMES, FCK 30 MPA, COM USO DE BOMBA LANÇAMENTO, ADENSAMENTO E ACABAMENTO. AF_06/2017</t>
  </si>
  <si>
    <t>2.2.2</t>
  </si>
  <si>
    <t>2.2.3</t>
  </si>
  <si>
    <t>2.2.4</t>
  </si>
  <si>
    <t>SUPERESTRUTURA</t>
  </si>
  <si>
    <t>Montagem e desmontagem de forma para pilares, em chapa de madeira compensada resinada com reaproveitamento</t>
  </si>
  <si>
    <t>CONCRETAGEM DE PILARES, FCK = 25 MPA, COM USO DE BOMBA EM EDIFICAÇÃO COM SEÇÃO MÉDIA DE PILARES MAIOR QUE 0,25 M² - LANÇAMENTO, ADENSAMENTO E ACABAMENTO. AF_12/2015</t>
  </si>
  <si>
    <t>3.1.1</t>
  </si>
  <si>
    <t>3.1.2</t>
  </si>
  <si>
    <t>3.1.3</t>
  </si>
  <si>
    <t>3.1.4</t>
  </si>
  <si>
    <t>3.1</t>
  </si>
  <si>
    <t>VIGAS DE BALDRAME (20X50)</t>
  </si>
  <si>
    <t xml:space="preserve">SAPATAS (80X80X50) E ESTACA (2,5M) </t>
  </si>
  <si>
    <t>3.2</t>
  </si>
  <si>
    <t>VIGAS DE TRAVAMENTO SUPERIOR (15X30)</t>
  </si>
  <si>
    <t>3.2.1</t>
  </si>
  <si>
    <t>3.2.2</t>
  </si>
  <si>
    <t>3.2.3</t>
  </si>
  <si>
    <t>3.2.4</t>
  </si>
  <si>
    <t>DRENAGEM</t>
  </si>
  <si>
    <t>TUBO, PVC, SOLDÁVEL, DN 50MM - FORNECIMENTO ME INSTALAÇÃO.</t>
  </si>
  <si>
    <t>4.1</t>
  </si>
  <si>
    <t>Data de preço: AGOSTO/2022 não desonerado</t>
  </si>
  <si>
    <t>Endereço: RUA ANTÔINO DESTRO, BAIRRO BORTOLOTTO</t>
  </si>
  <si>
    <t>MURO DE CONTENÇÃO EM BLOCOS DE CONCRETO NA RUA ANTÔNIO DESTRO</t>
  </si>
  <si>
    <t>Obra: MURO DE CONTENÇÃO EM BLOCOS DE CONCRETO NA RUA ANTÔNIO DESTRO</t>
  </si>
  <si>
    <t>PILARES 6X (20X50)CM</t>
  </si>
  <si>
    <t>Obra MURO DE CONTENÇÃO EM BLOCOS DE CONCRETO NA RUA ANTÔNIO DESTRO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</si>
</sst>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7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5" borderId="19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6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19" applyBorder="0">
      <alignment horizontal="left" vertical="center" wrapText="1" indent="2"/>
      <protection locked="0"/>
    </xf>
    <xf numFmtId="0" fontId="34" fillId="0" borderId="19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9" borderId="0" applyNumberFormat="0" applyBorder="0" applyAlignment="0" applyProtection="0"/>
    <xf numFmtId="0" fontId="49" fillId="21" borderId="21" applyNumberFormat="0" applyAlignment="0" applyProtection="0"/>
    <xf numFmtId="0" fontId="50" fillId="22" borderId="22" applyNumberFormat="0" applyAlignment="0" applyProtection="0"/>
    <xf numFmtId="0" fontId="51" fillId="0" borderId="23" applyNumberFormat="0" applyFill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6" borderId="0" applyNumberFormat="0" applyBorder="0" applyAlignment="0" applyProtection="0"/>
    <xf numFmtId="0" fontId="52" fillId="12" borderId="21" applyNumberFormat="0" applyAlignment="0" applyProtection="0"/>
    <xf numFmtId="0" fontId="53" fillId="8" borderId="0" applyNumberFormat="0" applyBorder="0" applyAlignment="0" applyProtection="0"/>
    <xf numFmtId="0" fontId="54" fillId="27" borderId="0" applyNumberFormat="0" applyBorder="0" applyAlignment="0" applyProtection="0"/>
    <xf numFmtId="0" fontId="5" fillId="0" borderId="0"/>
    <xf numFmtId="0" fontId="28" fillId="0" borderId="0"/>
    <xf numFmtId="0" fontId="15" fillId="28" borderId="24" applyNumberFormat="0" applyAlignment="0" applyProtection="0"/>
    <xf numFmtId="0" fontId="55" fillId="21" borderId="2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0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4" fillId="39" borderId="0" applyNumberFormat="0" applyBorder="0" applyAlignment="0" applyProtection="0"/>
    <xf numFmtId="0" fontId="74" fillId="43" borderId="0" applyNumberFormat="0" applyBorder="0" applyAlignment="0" applyProtection="0"/>
    <xf numFmtId="0" fontId="74" fillId="47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64" fillId="29" borderId="0" applyNumberFormat="0" applyBorder="0" applyAlignment="0" applyProtection="0"/>
    <xf numFmtId="0" fontId="69" fillId="33" borderId="32" applyNumberFormat="0" applyAlignment="0" applyProtection="0"/>
    <xf numFmtId="0" fontId="71" fillId="34" borderId="35" applyNumberFormat="0" applyAlignment="0" applyProtection="0"/>
    <xf numFmtId="0" fontId="70" fillId="0" borderId="34" applyNumberFormat="0" applyFill="0" applyAlignment="0" applyProtection="0"/>
    <xf numFmtId="0" fontId="74" fillId="36" borderId="0" applyNumberFormat="0" applyBorder="0" applyAlignment="0" applyProtection="0"/>
    <xf numFmtId="0" fontId="74" fillId="40" borderId="0" applyNumberFormat="0" applyBorder="0" applyAlignment="0" applyProtection="0"/>
    <xf numFmtId="0" fontId="74" fillId="44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67" fillId="32" borderId="32" applyNumberFormat="0" applyAlignment="0" applyProtection="0"/>
    <xf numFmtId="0" fontId="65" fillId="30" borderId="0" applyNumberFormat="0" applyBorder="0" applyAlignment="0" applyProtection="0"/>
    <xf numFmtId="44" fontId="3" fillId="0" borderId="0" applyFont="0" applyFill="0" applyBorder="0" applyAlignment="0" applyProtection="0"/>
    <xf numFmtId="0" fontId="66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5" borderId="36" applyNumberFormat="0" applyFont="0" applyAlignment="0" applyProtection="0"/>
    <xf numFmtId="0" fontId="68" fillId="33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5" fillId="0" borderId="0"/>
    <xf numFmtId="0" fontId="15" fillId="0" borderId="0"/>
  </cellStyleXfs>
  <cellXfs count="159">
    <xf numFmtId="0" fontId="0" fillId="0" borderId="0" xfId="0"/>
    <xf numFmtId="4" fontId="16" fillId="0" borderId="0" xfId="10" applyNumberFormat="1" applyFont="1" applyFill="1" applyBorder="1" applyAlignment="1">
      <alignment vertical="center"/>
    </xf>
    <xf numFmtId="0" fontId="15" fillId="3" borderId="16" xfId="10" applyFill="1" applyBorder="1" applyAlignment="1">
      <alignment horizontal="center"/>
    </xf>
    <xf numFmtId="0" fontId="15" fillId="3" borderId="2" xfId="10" applyFill="1" applyBorder="1" applyAlignment="1">
      <alignment horizontal="center"/>
    </xf>
    <xf numFmtId="0" fontId="15" fillId="0" borderId="17" xfId="10" applyBorder="1"/>
    <xf numFmtId="0" fontId="15" fillId="0" borderId="18" xfId="10" applyBorder="1" applyAlignment="1">
      <alignment horizontal="center"/>
    </xf>
    <xf numFmtId="0" fontId="15" fillId="0" borderId="18" xfId="10" applyBorder="1"/>
    <xf numFmtId="0" fontId="15" fillId="0" borderId="11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64" fontId="15" fillId="0" borderId="1" xfId="10" applyNumberFormat="1" applyBorder="1"/>
    <xf numFmtId="0" fontId="15" fillId="0" borderId="0" xfId="10"/>
    <xf numFmtId="164" fontId="0" fillId="0" borderId="0" xfId="45" applyFont="1"/>
    <xf numFmtId="10" fontId="16" fillId="3" borderId="2" xfId="10" applyNumberFormat="1" applyFont="1" applyFill="1" applyBorder="1"/>
    <xf numFmtId="164" fontId="15" fillId="3" borderId="2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3" xfId="257" applyFont="1" applyBorder="1" applyAlignment="1">
      <alignment vertical="center"/>
    </xf>
    <xf numFmtId="0" fontId="16" fillId="0" borderId="4" xfId="257" applyFont="1" applyBorder="1" applyAlignment="1">
      <alignment vertical="center"/>
    </xf>
    <xf numFmtId="164" fontId="15" fillId="0" borderId="4" xfId="45" applyFont="1" applyBorder="1" applyAlignment="1">
      <alignment horizontal="center" vertical="center"/>
    </xf>
    <xf numFmtId="0" fontId="15" fillId="0" borderId="4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9" xfId="257" applyFont="1" applyBorder="1" applyAlignment="1">
      <alignment vertical="center"/>
    </xf>
    <xf numFmtId="164" fontId="16" fillId="0" borderId="9" xfId="45" applyFont="1" applyBorder="1" applyAlignment="1">
      <alignment horizontal="center" vertical="center"/>
    </xf>
    <xf numFmtId="0" fontId="15" fillId="0" borderId="9" xfId="257" applyFont="1" applyBorder="1" applyAlignment="1">
      <alignment vertical="center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0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49" fontId="16" fillId="2" borderId="19" xfId="10" applyNumberFormat="1" applyFont="1" applyFill="1" applyBorder="1" applyAlignment="1">
      <alignment vertical="center"/>
    </xf>
    <xf numFmtId="49" fontId="16" fillId="2" borderId="15" xfId="10" applyNumberFormat="1" applyFont="1" applyFill="1" applyBorder="1" applyAlignment="1">
      <alignment vertical="center"/>
    </xf>
    <xf numFmtId="49" fontId="16" fillId="2" borderId="20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0" fontId="15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6" fillId="0" borderId="6" xfId="10" applyFont="1" applyBorder="1" applyAlignment="1">
      <alignment vertical="center"/>
    </xf>
    <xf numFmtId="0" fontId="16" fillId="0" borderId="8" xfId="10" applyFont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5" fillId="4" borderId="1" xfId="174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 wrapText="1"/>
    </xf>
    <xf numFmtId="180" fontId="16" fillId="3" borderId="16" xfId="45" applyNumberFormat="1" applyFont="1" applyFill="1" applyBorder="1"/>
    <xf numFmtId="44" fontId="0" fillId="0" borderId="1" xfId="45" applyNumberFormat="1" applyFont="1" applyBorder="1" applyAlignment="1">
      <alignment horizontal="center"/>
    </xf>
    <xf numFmtId="10" fontId="15" fillId="3" borderId="1" xfId="11" applyNumberFormat="1" applyFont="1" applyFill="1" applyBorder="1"/>
    <xf numFmtId="10" fontId="0" fillId="3" borderId="1" xfId="11" applyNumberFormat="1" applyFont="1" applyFill="1" applyBorder="1"/>
    <xf numFmtId="0" fontId="16" fillId="60" borderId="1" xfId="10" applyFont="1" applyFill="1" applyBorder="1" applyAlignment="1">
      <alignment horizontal="center" vertical="center"/>
    </xf>
    <xf numFmtId="164" fontId="16" fillId="60" borderId="1" xfId="14" applyFont="1" applyFill="1" applyBorder="1" applyAlignment="1">
      <alignment vertical="center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/>
    </xf>
    <xf numFmtId="164" fontId="16" fillId="3" borderId="38" xfId="28" applyFont="1" applyFill="1" applyBorder="1" applyAlignment="1">
      <alignment horizontal="center" vertical="center"/>
    </xf>
    <xf numFmtId="164" fontId="16" fillId="3" borderId="38" xfId="45" applyFont="1" applyFill="1" applyBorder="1" applyAlignment="1">
      <alignment horizontal="center" vertical="center" wrapText="1"/>
    </xf>
    <xf numFmtId="4" fontId="16" fillId="3" borderId="39" xfId="1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 applyProtection="1">
      <alignment vertical="center" wrapText="1"/>
    </xf>
    <xf numFmtId="0" fontId="46" fillId="0" borderId="0" xfId="0" applyFont="1" applyAlignment="1">
      <alignment wrapText="1"/>
    </xf>
    <xf numFmtId="0" fontId="15" fillId="0" borderId="9" xfId="257" applyBorder="1"/>
    <xf numFmtId="0" fontId="15" fillId="0" borderId="13" xfId="257" applyFont="1" applyBorder="1" applyAlignment="1">
      <alignment horizontal="left" vertical="center"/>
    </xf>
    <xf numFmtId="0" fontId="15" fillId="0" borderId="13" xfId="257" applyFont="1" applyBorder="1" applyAlignment="1">
      <alignment horizontal="center" vertical="center"/>
    </xf>
    <xf numFmtId="0" fontId="15" fillId="60" borderId="1" xfId="10" applyFont="1" applyFill="1" applyBorder="1" applyAlignment="1">
      <alignment horizontal="center" vertical="center"/>
    </xf>
    <xf numFmtId="165" fontId="18" fillId="60" borderId="1" xfId="4" applyFont="1" applyFill="1" applyBorder="1" applyAlignment="1">
      <alignment horizontal="center" vertical="center" wrapText="1"/>
    </xf>
    <xf numFmtId="164" fontId="15" fillId="60" borderId="1" xfId="14" applyFont="1" applyFill="1" applyBorder="1" applyAlignment="1">
      <alignment horizontal="right" vertical="center"/>
    </xf>
    <xf numFmtId="164" fontId="15" fillId="60" borderId="1" xfId="14" applyFont="1" applyFill="1" applyBorder="1" applyAlignment="1">
      <alignment vertical="center"/>
    </xf>
    <xf numFmtId="0" fontId="16" fillId="60" borderId="1" xfId="10" applyFont="1" applyFill="1" applyBorder="1" applyAlignment="1">
      <alignment horizontal="center" vertical="center" wrapText="1"/>
    </xf>
    <xf numFmtId="0" fontId="16" fillId="60" borderId="1" xfId="10" applyFont="1" applyFill="1" applyBorder="1" applyAlignment="1">
      <alignment horizontal="left" vertical="center" wrapText="1"/>
    </xf>
    <xf numFmtId="164" fontId="16" fillId="60" borderId="1" xfId="14" applyFont="1" applyFill="1" applyBorder="1" applyAlignment="1">
      <alignment horizontal="right" vertical="center"/>
    </xf>
    <xf numFmtId="0" fontId="16" fillId="3" borderId="1" xfId="10" applyFont="1" applyFill="1" applyBorder="1" applyAlignment="1">
      <alignment horizontal="center" vertical="center"/>
    </xf>
    <xf numFmtId="0" fontId="16" fillId="61" borderId="1" xfId="10" applyFont="1" applyFill="1" applyBorder="1" applyAlignment="1">
      <alignment horizontal="center" vertical="center"/>
    </xf>
    <xf numFmtId="0" fontId="15" fillId="61" borderId="1" xfId="10" applyFont="1" applyFill="1" applyBorder="1" applyAlignment="1">
      <alignment horizontal="center" vertical="center"/>
    </xf>
    <xf numFmtId="165" fontId="18" fillId="61" borderId="1" xfId="4" applyFont="1" applyFill="1" applyBorder="1" applyAlignment="1">
      <alignment horizontal="center" vertical="center" wrapText="1"/>
    </xf>
    <xf numFmtId="0" fontId="16" fillId="61" borderId="0" xfId="10" applyFont="1" applyFill="1" applyBorder="1" applyAlignment="1">
      <alignment horizontal="left" vertical="center" wrapText="1"/>
    </xf>
    <xf numFmtId="164" fontId="15" fillId="61" borderId="1" xfId="14" applyFont="1" applyFill="1" applyBorder="1" applyAlignment="1">
      <alignment horizontal="right" vertical="center"/>
    </xf>
    <xf numFmtId="164" fontId="15" fillId="61" borderId="1" xfId="14" applyFont="1" applyFill="1" applyBorder="1" applyAlignment="1">
      <alignment vertical="center"/>
    </xf>
    <xf numFmtId="0" fontId="16" fillId="61" borderId="1" xfId="10" applyFont="1" applyFill="1" applyBorder="1" applyAlignment="1">
      <alignment horizontal="left" vertical="center"/>
    </xf>
    <xf numFmtId="0" fontId="16" fillId="61" borderId="1" xfId="10" applyFont="1" applyFill="1" applyBorder="1" applyAlignment="1">
      <alignment vertical="center"/>
    </xf>
    <xf numFmtId="164" fontId="15" fillId="61" borderId="1" xfId="26" applyFont="1" applyFill="1" applyBorder="1" applyAlignment="1">
      <alignment vertical="center"/>
    </xf>
    <xf numFmtId="164" fontId="16" fillId="61" borderId="1" xfId="26" applyFont="1" applyFill="1" applyBorder="1" applyAlignment="1">
      <alignment vertical="center"/>
    </xf>
    <xf numFmtId="164" fontId="16" fillId="61" borderId="1" xfId="14" applyFont="1" applyFill="1" applyBorder="1" applyAlignment="1">
      <alignment vertical="center"/>
    </xf>
    <xf numFmtId="0" fontId="15" fillId="0" borderId="1" xfId="174" applyFont="1" applyFill="1" applyBorder="1" applyAlignment="1">
      <alignment horizontal="center" vertical="center" wrapText="1"/>
    </xf>
    <xf numFmtId="0" fontId="16" fillId="61" borderId="1" xfId="174" applyFont="1" applyFill="1" applyBorder="1" applyAlignment="1">
      <alignment horizontal="center" vertical="center"/>
    </xf>
    <xf numFmtId="0" fontId="16" fillId="61" borderId="1" xfId="174" applyFont="1" applyFill="1" applyBorder="1" applyAlignment="1">
      <alignment horizontal="left" vertical="center" wrapText="1"/>
    </xf>
    <xf numFmtId="164" fontId="16" fillId="61" borderId="1" xfId="14" applyFont="1" applyFill="1" applyBorder="1" applyAlignment="1">
      <alignment horizontal="right" vertical="center"/>
    </xf>
    <xf numFmtId="0" fontId="16" fillId="60" borderId="1" xfId="174" applyFont="1" applyFill="1" applyBorder="1" applyAlignment="1">
      <alignment horizontal="center" vertical="center"/>
    </xf>
    <xf numFmtId="0" fontId="16" fillId="60" borderId="1" xfId="174" applyFont="1" applyFill="1" applyBorder="1" applyAlignment="1">
      <alignment horizontal="left" vertical="center" wrapText="1"/>
    </xf>
    <xf numFmtId="0" fontId="16" fillId="3" borderId="1" xfId="174" applyFont="1" applyFill="1" applyBorder="1" applyAlignment="1">
      <alignment horizontal="center" vertical="center"/>
    </xf>
    <xf numFmtId="0" fontId="16" fillId="3" borderId="1" xfId="10" applyFont="1" applyFill="1" applyBorder="1" applyAlignment="1">
      <alignment horizontal="center" vertical="center" wrapText="1"/>
    </xf>
    <xf numFmtId="0" fontId="16" fillId="3" borderId="1" xfId="10" applyFont="1" applyFill="1" applyBorder="1" applyAlignment="1">
      <alignment horizontal="left" vertical="center" wrapText="1"/>
    </xf>
    <xf numFmtId="164" fontId="16" fillId="3" borderId="1" xfId="14" applyFont="1" applyFill="1" applyBorder="1" applyAlignment="1">
      <alignment horizontal="right" vertical="center"/>
    </xf>
    <xf numFmtId="164" fontId="16" fillId="3" borderId="1" xfId="14" applyFont="1" applyFill="1" applyBorder="1" applyAlignment="1">
      <alignment vertical="center"/>
    </xf>
    <xf numFmtId="164" fontId="15" fillId="0" borderId="4" xfId="37" applyFont="1" applyFill="1" applyBorder="1" applyAlignment="1">
      <alignment horizontal="center" vertical="center"/>
    </xf>
    <xf numFmtId="164" fontId="15" fillId="0" borderId="4" xfId="37" quotePrefix="1" applyFont="1" applyFill="1" applyBorder="1" applyAlignment="1">
      <alignment horizontal="center" vertical="center"/>
    </xf>
    <xf numFmtId="164" fontId="15" fillId="0" borderId="0" xfId="37" quotePrefix="1" applyFont="1" applyFill="1" applyAlignment="1">
      <alignment horizontal="center" vertical="center"/>
    </xf>
    <xf numFmtId="164" fontId="15" fillId="0" borderId="37" xfId="37" quotePrefix="1" applyFont="1" applyFill="1" applyBorder="1" applyAlignment="1">
      <alignment horizontal="center" vertical="center"/>
    </xf>
    <xf numFmtId="0" fontId="15" fillId="0" borderId="6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7" xfId="10" applyFont="1" applyFill="1" applyBorder="1" applyAlignment="1" applyProtection="1">
      <alignment horizontal="left" vertical="center"/>
      <protection locked="0"/>
    </xf>
    <xf numFmtId="0" fontId="15" fillId="0" borderId="6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7" xfId="10" applyFont="1" applyFill="1" applyBorder="1" applyAlignment="1" applyProtection="1">
      <alignment horizontal="left"/>
      <protection locked="0"/>
    </xf>
    <xf numFmtId="0" fontId="15" fillId="0" borderId="3" xfId="10" applyNumberFormat="1" applyFont="1" applyFill="1" applyBorder="1" applyAlignment="1" applyProtection="1">
      <alignment horizontal="justify" vertical="justify"/>
      <protection locked="0"/>
    </xf>
    <xf numFmtId="0" fontId="15" fillId="0" borderId="4" xfId="10" applyNumberFormat="1" applyFont="1" applyFill="1" applyBorder="1" applyAlignment="1" applyProtection="1">
      <alignment horizontal="justify" vertical="justify"/>
      <protection locked="0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77" fillId="0" borderId="0" xfId="10" applyFont="1" applyFill="1" applyBorder="1" applyAlignment="1">
      <alignment horizontal="center" vertical="center"/>
    </xf>
    <xf numFmtId="0" fontId="16" fillId="0" borderId="3" xfId="257" applyFont="1" applyBorder="1" applyAlignment="1">
      <alignment horizontal="left" vertical="center"/>
    </xf>
    <xf numFmtId="0" fontId="16" fillId="0" borderId="4" xfId="257" applyFont="1" applyBorder="1" applyAlignment="1">
      <alignment horizontal="left" vertical="center"/>
    </xf>
    <xf numFmtId="0" fontId="16" fillId="0" borderId="8" xfId="257" applyFont="1" applyBorder="1" applyAlignment="1">
      <alignment horizontal="left" vertical="center"/>
    </xf>
    <xf numFmtId="0" fontId="16" fillId="0" borderId="9" xfId="257" applyFont="1" applyBorder="1" applyAlignment="1">
      <alignment horizontal="left" vertical="center"/>
    </xf>
    <xf numFmtId="0" fontId="16" fillId="0" borderId="12" xfId="257" applyFont="1" applyBorder="1" applyAlignment="1">
      <alignment horizontal="center" vertical="center"/>
    </xf>
    <xf numFmtId="0" fontId="16" fillId="0" borderId="13" xfId="257" applyFont="1" applyBorder="1" applyAlignment="1">
      <alignment horizontal="center" vertical="center"/>
    </xf>
    <xf numFmtId="0" fontId="16" fillId="3" borderId="12" xfId="10" applyFont="1" applyFill="1" applyBorder="1" applyAlignment="1">
      <alignment horizontal="center"/>
    </xf>
    <xf numFmtId="0" fontId="16" fillId="3" borderId="14" xfId="10" applyFont="1" applyFill="1" applyBorder="1" applyAlignment="1">
      <alignment horizontal="center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4044949</xdr:colOff>
      <xdr:row>0</xdr:row>
      <xdr:rowOff>0</xdr:rowOff>
    </xdr:from>
    <xdr:to>
      <xdr:col>6</xdr:col>
      <xdr:colOff>342899</xdr:colOff>
      <xdr:row>6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0524" y="0"/>
          <a:ext cx="19843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560294</xdr:colOff>
      <xdr:row>0</xdr:row>
      <xdr:rowOff>0</xdr:rowOff>
    </xdr:from>
    <xdr:to>
      <xdr:col>6</xdr:col>
      <xdr:colOff>879151</xdr:colOff>
      <xdr:row>8</xdr:row>
      <xdr:rowOff>78441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3176" y="0"/>
          <a:ext cx="1910093" cy="15127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WhiteSpace="0" view="pageLayout" zoomScale="70" zoomScaleNormal="100" zoomScaleSheetLayoutView="90" zoomScalePageLayoutView="70" workbookViewId="0">
      <selection activeCell="J40" sqref="J40"/>
    </sheetView>
  </sheetViews>
  <sheetFormatPr defaultRowHeight="18.75" customHeight="1" outlineLevelRow="1"/>
  <cols>
    <col min="1" max="1" width="1.375" style="40" customWidth="1"/>
    <col min="2" max="2" width="8.625" style="41" customWidth="1"/>
    <col min="3" max="3" width="13.375" style="41" customWidth="1"/>
    <col min="4" max="4" width="11.375" style="41" customWidth="1"/>
    <col min="5" max="5" width="66.5" style="42" customWidth="1"/>
    <col min="6" max="6" width="6.625" style="40" customWidth="1"/>
    <col min="7" max="7" width="11.5" style="52" customWidth="1"/>
    <col min="8" max="8" width="13.75" style="51" customWidth="1"/>
    <col min="9" max="9" width="13.75" style="76" customWidth="1"/>
    <col min="10" max="10" width="15.625" style="76" customWidth="1"/>
    <col min="11" max="16384" width="9" style="76"/>
  </cols>
  <sheetData>
    <row r="1" spans="1:10" ht="12.75" customHeight="1">
      <c r="A1" s="33"/>
      <c r="B1" s="34"/>
      <c r="C1" s="34"/>
      <c r="D1" s="34"/>
      <c r="E1" s="33"/>
      <c r="F1" s="134" t="s">
        <v>22</v>
      </c>
      <c r="G1" s="135"/>
      <c r="H1" s="135"/>
      <c r="I1" s="33"/>
      <c r="J1" s="33"/>
    </row>
    <row r="2" spans="1:10" ht="18.75" customHeight="1">
      <c r="A2" s="69"/>
      <c r="B2" s="31" t="s">
        <v>74</v>
      </c>
      <c r="C2" s="35"/>
      <c r="D2" s="35"/>
      <c r="E2" s="36"/>
      <c r="F2" s="136"/>
      <c r="G2" s="136"/>
      <c r="H2" s="136"/>
      <c r="I2" s="37"/>
      <c r="J2" s="37"/>
    </row>
    <row r="3" spans="1:10" ht="18.75" customHeight="1">
      <c r="A3" s="69"/>
      <c r="B3" s="31" t="s">
        <v>71</v>
      </c>
      <c r="C3" s="35"/>
      <c r="D3" s="35"/>
      <c r="E3" s="36"/>
      <c r="F3" s="136"/>
      <c r="G3" s="136"/>
      <c r="H3" s="136"/>
      <c r="I3" s="37"/>
      <c r="J3" s="37"/>
    </row>
    <row r="4" spans="1:10" ht="18.75" customHeight="1">
      <c r="A4" s="78"/>
      <c r="B4" s="31" t="s">
        <v>21</v>
      </c>
      <c r="C4" s="35"/>
      <c r="D4" s="35"/>
      <c r="E4" s="36"/>
      <c r="F4" s="136"/>
      <c r="G4" s="136"/>
      <c r="H4" s="136"/>
      <c r="I4" s="71" t="s">
        <v>23</v>
      </c>
      <c r="J4" s="86">
        <v>21.23</v>
      </c>
    </row>
    <row r="5" spans="1:10" ht="18.75" customHeight="1">
      <c r="A5" s="43"/>
      <c r="B5" s="31" t="s">
        <v>0</v>
      </c>
      <c r="C5" s="43"/>
      <c r="D5" s="43"/>
      <c r="E5" s="43"/>
      <c r="F5" s="136"/>
      <c r="G5" s="136"/>
      <c r="H5" s="136"/>
      <c r="I5" s="43"/>
      <c r="J5" s="43"/>
    </row>
    <row r="6" spans="1:10" ht="18.75" customHeight="1">
      <c r="A6" s="43"/>
      <c r="B6" s="31" t="s">
        <v>72</v>
      </c>
      <c r="C6" s="43"/>
      <c r="D6" s="43"/>
      <c r="E6" s="43"/>
      <c r="F6" s="136"/>
      <c r="G6" s="136"/>
      <c r="H6" s="136"/>
      <c r="I6" s="43"/>
      <c r="J6" s="43"/>
    </row>
    <row r="7" spans="1:10" ht="18.75" customHeight="1">
      <c r="B7" s="31"/>
      <c r="F7" s="137"/>
      <c r="G7" s="137"/>
      <c r="H7" s="137"/>
    </row>
    <row r="8" spans="1:10" ht="18.75" customHeight="1">
      <c r="A8" s="38"/>
      <c r="B8" s="73"/>
      <c r="C8" s="73"/>
      <c r="D8" s="73"/>
      <c r="E8" s="58" t="s">
        <v>73</v>
      </c>
      <c r="F8" s="73"/>
      <c r="G8" s="59"/>
      <c r="H8" s="60"/>
      <c r="I8" s="61"/>
      <c r="J8" s="60"/>
    </row>
    <row r="9" spans="1:10" ht="18.75" customHeight="1" thickBot="1">
      <c r="A9" s="38"/>
      <c r="B9" s="38"/>
      <c r="C9" s="38"/>
      <c r="D9" s="38"/>
      <c r="E9" s="69"/>
      <c r="F9" s="38"/>
      <c r="G9" s="56"/>
      <c r="H9" s="57"/>
      <c r="I9" s="43"/>
      <c r="J9" s="1"/>
    </row>
    <row r="10" spans="1:10" ht="39.75" customHeight="1">
      <c r="A10" s="39"/>
      <c r="B10" s="93" t="s">
        <v>1</v>
      </c>
      <c r="C10" s="94" t="s">
        <v>2</v>
      </c>
      <c r="D10" s="94" t="s">
        <v>3</v>
      </c>
      <c r="E10" s="94" t="s">
        <v>4</v>
      </c>
      <c r="F10" s="95" t="s">
        <v>14</v>
      </c>
      <c r="G10" s="96" t="s">
        <v>5</v>
      </c>
      <c r="H10" s="97" t="s">
        <v>15</v>
      </c>
      <c r="I10" s="97" t="s">
        <v>16</v>
      </c>
      <c r="J10" s="98" t="s">
        <v>6</v>
      </c>
    </row>
    <row r="11" spans="1:10" ht="20.25" customHeight="1">
      <c r="A11" s="78"/>
      <c r="B11" s="112">
        <v>1</v>
      </c>
      <c r="C11" s="112"/>
      <c r="D11" s="112"/>
      <c r="E11" s="118" t="s">
        <v>44</v>
      </c>
      <c r="F11" s="119"/>
      <c r="G11" s="120"/>
      <c r="H11" s="121"/>
      <c r="I11" s="119"/>
      <c r="J11" s="122">
        <f>J12</f>
        <v>4910.6905230599996</v>
      </c>
    </row>
    <row r="12" spans="1:10" ht="38.25" outlineLevel="1">
      <c r="A12" s="78"/>
      <c r="B12" s="72" t="s">
        <v>7</v>
      </c>
      <c r="C12" s="72">
        <v>89455</v>
      </c>
      <c r="D12" s="70" t="s">
        <v>20</v>
      </c>
      <c r="E12" s="74" t="s">
        <v>29</v>
      </c>
      <c r="F12" s="79" t="s">
        <v>9</v>
      </c>
      <c r="G12" s="77">
        <v>40.130000000000003</v>
      </c>
      <c r="H12" s="77">
        <v>100.94</v>
      </c>
      <c r="I12" s="80">
        <f>H12*(1+$J$4/100)</f>
        <v>122.36956199999999</v>
      </c>
      <c r="J12" s="80">
        <f>G12*I12</f>
        <v>4910.6905230599996</v>
      </c>
    </row>
    <row r="13" spans="1:10" ht="12.75" outlineLevel="1">
      <c r="A13" s="78"/>
      <c r="B13" s="112">
        <v>2</v>
      </c>
      <c r="C13" s="113"/>
      <c r="D13" s="114"/>
      <c r="E13" s="115" t="s">
        <v>36</v>
      </c>
      <c r="F13" s="113"/>
      <c r="G13" s="116"/>
      <c r="H13" s="116"/>
      <c r="I13" s="117"/>
      <c r="J13" s="122">
        <f>J14+J19</f>
        <v>7519.3193602800002</v>
      </c>
    </row>
    <row r="14" spans="1:10" ht="12.75" outlineLevel="1">
      <c r="A14" s="78"/>
      <c r="B14" s="91" t="s">
        <v>37</v>
      </c>
      <c r="C14" s="104"/>
      <c r="D14" s="105"/>
      <c r="E14" s="109" t="s">
        <v>61</v>
      </c>
      <c r="F14" s="104"/>
      <c r="G14" s="106"/>
      <c r="H14" s="106"/>
      <c r="I14" s="107"/>
      <c r="J14" s="92">
        <f>SUM(J15:J18)</f>
        <v>4215.6951778800003</v>
      </c>
    </row>
    <row r="15" spans="1:10" ht="38.25" outlineLevel="1">
      <c r="A15" s="78"/>
      <c r="B15" s="72" t="s">
        <v>40</v>
      </c>
      <c r="C15" s="46">
        <v>100897</v>
      </c>
      <c r="D15" s="79" t="s">
        <v>20</v>
      </c>
      <c r="E15" s="100" t="s">
        <v>32</v>
      </c>
      <c r="F15" s="79" t="s">
        <v>30</v>
      </c>
      <c r="G15" s="77">
        <v>10</v>
      </c>
      <c r="H15" s="77">
        <v>120.56</v>
      </c>
      <c r="I15" s="80">
        <f t="shared" ref="I15:I20" si="0">H15*(1+$J$4/100)</f>
        <v>146.154888</v>
      </c>
      <c r="J15" s="80">
        <f t="shared" ref="J15:J20" si="1">G15*I15</f>
        <v>1461.5488800000001</v>
      </c>
    </row>
    <row r="16" spans="1:10" ht="25.5" outlineLevel="1">
      <c r="A16" s="78"/>
      <c r="B16" s="72" t="s">
        <v>41</v>
      </c>
      <c r="C16" s="46">
        <v>96532</v>
      </c>
      <c r="D16" s="79" t="s">
        <v>20</v>
      </c>
      <c r="E16" s="15" t="s">
        <v>33</v>
      </c>
      <c r="F16" s="79" t="s">
        <v>9</v>
      </c>
      <c r="G16" s="77">
        <v>3.2</v>
      </c>
      <c r="H16" s="77">
        <v>223.42</v>
      </c>
      <c r="I16" s="80">
        <f t="shared" si="0"/>
        <v>270.85206599999998</v>
      </c>
      <c r="J16" s="80">
        <f t="shared" si="1"/>
        <v>866.72661119999998</v>
      </c>
    </row>
    <row r="17" spans="1:10" ht="25.5" outlineLevel="1">
      <c r="A17" s="78"/>
      <c r="B17" s="72" t="s">
        <v>42</v>
      </c>
      <c r="C17" s="46">
        <v>96546</v>
      </c>
      <c r="D17" s="79" t="s">
        <v>20</v>
      </c>
      <c r="E17" s="74" t="s">
        <v>34</v>
      </c>
      <c r="F17" s="75" t="s">
        <v>31</v>
      </c>
      <c r="G17" s="77">
        <f>74.04/2</f>
        <v>37.020000000000003</v>
      </c>
      <c r="H17" s="77">
        <v>14.38</v>
      </c>
      <c r="I17" s="80">
        <f>H17*(1+$J$4/100)</f>
        <v>17.432874000000002</v>
      </c>
      <c r="J17" s="80">
        <f t="shared" ref="J17" si="2">I17*G17</f>
        <v>645.36499548000018</v>
      </c>
    </row>
    <row r="18" spans="1:10" ht="25.5" outlineLevel="1">
      <c r="A18" s="78"/>
      <c r="B18" s="72" t="s">
        <v>43</v>
      </c>
      <c r="C18" s="46">
        <v>96616</v>
      </c>
      <c r="D18" s="79" t="s">
        <v>20</v>
      </c>
      <c r="E18" s="74" t="s">
        <v>35</v>
      </c>
      <c r="F18" s="75" t="s">
        <v>8</v>
      </c>
      <c r="G18" s="77">
        <v>1.6</v>
      </c>
      <c r="H18" s="77">
        <v>640.34</v>
      </c>
      <c r="I18" s="80">
        <f>H18*(1+$J$4/100)</f>
        <v>776.28418199999999</v>
      </c>
      <c r="J18" s="80">
        <f t="shared" ref="J18" si="3">I18*G18</f>
        <v>1242.0546912</v>
      </c>
    </row>
    <row r="19" spans="1:10" ht="12.75" outlineLevel="1">
      <c r="A19" s="78"/>
      <c r="B19" s="91" t="s">
        <v>38</v>
      </c>
      <c r="C19" s="108"/>
      <c r="D19" s="91"/>
      <c r="E19" s="109" t="s">
        <v>60</v>
      </c>
      <c r="F19" s="108"/>
      <c r="G19" s="110"/>
      <c r="H19" s="110"/>
      <c r="I19" s="92"/>
      <c r="J19" s="92">
        <f>SUM(J20:J23)</f>
        <v>3303.6241823999999</v>
      </c>
    </row>
    <row r="20" spans="1:10" ht="25.5" outlineLevel="1">
      <c r="A20" s="78"/>
      <c r="B20" s="72" t="s">
        <v>39</v>
      </c>
      <c r="C20" s="72">
        <v>96536</v>
      </c>
      <c r="D20" s="46" t="s">
        <v>20</v>
      </c>
      <c r="E20" s="74" t="s">
        <v>45</v>
      </c>
      <c r="F20" s="79" t="s">
        <v>9</v>
      </c>
      <c r="G20" s="77">
        <v>12.7</v>
      </c>
      <c r="H20" s="77">
        <v>80.900000000000006</v>
      </c>
      <c r="I20" s="80">
        <f t="shared" si="0"/>
        <v>98.075069999999997</v>
      </c>
      <c r="J20" s="80">
        <f t="shared" si="1"/>
        <v>1245.5533889999999</v>
      </c>
    </row>
    <row r="21" spans="1:10" ht="25.5" outlineLevel="1">
      <c r="A21" s="78"/>
      <c r="B21" s="72" t="s">
        <v>49</v>
      </c>
      <c r="C21" s="85">
        <v>92762</v>
      </c>
      <c r="D21" s="123" t="s">
        <v>20</v>
      </c>
      <c r="E21" s="32" t="s">
        <v>46</v>
      </c>
      <c r="F21" s="79" t="s">
        <v>31</v>
      </c>
      <c r="G21" s="77">
        <v>48.5</v>
      </c>
      <c r="H21" s="77">
        <v>12.74</v>
      </c>
      <c r="I21" s="80">
        <f t="shared" ref="I21:I23" si="4">H21*(1+$J$4/100)</f>
        <v>15.444701999999999</v>
      </c>
      <c r="J21" s="80">
        <f t="shared" ref="J21:J23" si="5">G21*I21</f>
        <v>749.06804699999998</v>
      </c>
    </row>
    <row r="22" spans="1:10" ht="25.5" outlineLevel="1">
      <c r="A22" s="78"/>
      <c r="B22" s="72" t="s">
        <v>50</v>
      </c>
      <c r="C22" s="85">
        <v>92759</v>
      </c>
      <c r="D22" s="123" t="s">
        <v>20</v>
      </c>
      <c r="E22" s="32" t="s">
        <v>47</v>
      </c>
      <c r="F22" s="79" t="s">
        <v>31</v>
      </c>
      <c r="G22" s="77">
        <v>16</v>
      </c>
      <c r="H22" s="77">
        <v>15.2</v>
      </c>
      <c r="I22" s="80">
        <f t="shared" si="4"/>
        <v>18.426959999999998</v>
      </c>
      <c r="J22" s="80">
        <f t="shared" si="5"/>
        <v>294.83135999999996</v>
      </c>
    </row>
    <row r="23" spans="1:10" ht="38.25" outlineLevel="1">
      <c r="A23" s="78"/>
      <c r="B23" s="72" t="s">
        <v>51</v>
      </c>
      <c r="C23" s="85">
        <v>96557</v>
      </c>
      <c r="D23" s="46" t="s">
        <v>20</v>
      </c>
      <c r="E23" s="74" t="s">
        <v>48</v>
      </c>
      <c r="F23" s="79" t="s">
        <v>8</v>
      </c>
      <c r="G23" s="77">
        <v>1.2</v>
      </c>
      <c r="H23" s="77">
        <v>697.14</v>
      </c>
      <c r="I23" s="80">
        <f t="shared" si="4"/>
        <v>845.14282199999991</v>
      </c>
      <c r="J23" s="80">
        <f t="shared" si="5"/>
        <v>1014.1713863999998</v>
      </c>
    </row>
    <row r="24" spans="1:10" ht="12.75" outlineLevel="1">
      <c r="A24" s="78"/>
      <c r="B24" s="112">
        <v>3</v>
      </c>
      <c r="C24" s="124"/>
      <c r="D24" s="112"/>
      <c r="E24" s="125" t="s">
        <v>52</v>
      </c>
      <c r="F24" s="112"/>
      <c r="G24" s="126"/>
      <c r="H24" s="126"/>
      <c r="I24" s="122"/>
      <c r="J24" s="122">
        <f>J25+J30</f>
        <v>6287.6293491599999</v>
      </c>
    </row>
    <row r="25" spans="1:10" ht="12.75" outlineLevel="1">
      <c r="A25" s="78"/>
      <c r="B25" s="91" t="s">
        <v>59</v>
      </c>
      <c r="C25" s="127"/>
      <c r="D25" s="91"/>
      <c r="E25" s="128" t="s">
        <v>75</v>
      </c>
      <c r="F25" s="91"/>
      <c r="G25" s="110"/>
      <c r="H25" s="110"/>
      <c r="I25" s="92"/>
      <c r="J25" s="92">
        <f>SUM(J26:J29)</f>
        <v>4355.3186784</v>
      </c>
    </row>
    <row r="26" spans="1:10" ht="25.5" outlineLevel="1">
      <c r="A26" s="78"/>
      <c r="B26" s="72" t="s">
        <v>55</v>
      </c>
      <c r="C26" s="85">
        <v>92419</v>
      </c>
      <c r="D26" s="123" t="s">
        <v>20</v>
      </c>
      <c r="E26" s="32" t="s">
        <v>53</v>
      </c>
      <c r="F26" s="79" t="s">
        <v>9</v>
      </c>
      <c r="G26" s="77">
        <v>19.100000000000001</v>
      </c>
      <c r="H26" s="77">
        <v>90.96</v>
      </c>
      <c r="I26" s="80">
        <f t="shared" ref="I26" si="6">H26*(1+$J$4/100)</f>
        <v>110.27080799999999</v>
      </c>
      <c r="J26" s="80">
        <f t="shared" ref="J26" si="7">G26*I26</f>
        <v>2106.1724328</v>
      </c>
    </row>
    <row r="27" spans="1:10" ht="25.5" outlineLevel="1">
      <c r="A27" s="78"/>
      <c r="B27" s="72" t="s">
        <v>56</v>
      </c>
      <c r="C27" s="85">
        <v>92762</v>
      </c>
      <c r="D27" s="123" t="s">
        <v>20</v>
      </c>
      <c r="E27" s="32" t="s">
        <v>46</v>
      </c>
      <c r="F27" s="79" t="s">
        <v>31</v>
      </c>
      <c r="G27" s="77">
        <v>51.8</v>
      </c>
      <c r="H27" s="77">
        <v>12.74</v>
      </c>
      <c r="I27" s="80">
        <f t="shared" ref="I27:I29" si="8">H27*(1+$J$4/100)</f>
        <v>15.444701999999999</v>
      </c>
      <c r="J27" s="80">
        <f t="shared" ref="J27:J29" si="9">G27*I27</f>
        <v>800.03556359999993</v>
      </c>
    </row>
    <row r="28" spans="1:10" ht="25.5" outlineLevel="1">
      <c r="A28" s="78"/>
      <c r="B28" s="72" t="s">
        <v>57</v>
      </c>
      <c r="C28" s="85">
        <v>92759</v>
      </c>
      <c r="D28" s="123" t="s">
        <v>20</v>
      </c>
      <c r="E28" s="32" t="s">
        <v>47</v>
      </c>
      <c r="F28" s="79" t="s">
        <v>31</v>
      </c>
      <c r="G28" s="77">
        <v>18.8</v>
      </c>
      <c r="H28" s="77">
        <v>15.2</v>
      </c>
      <c r="I28" s="80">
        <f t="shared" si="8"/>
        <v>18.426959999999998</v>
      </c>
      <c r="J28" s="80">
        <f t="shared" si="9"/>
        <v>346.42684799999995</v>
      </c>
    </row>
    <row r="29" spans="1:10" ht="38.25" outlineLevel="1">
      <c r="A29" s="78"/>
      <c r="B29" s="72" t="s">
        <v>58</v>
      </c>
      <c r="C29" s="85">
        <v>103672</v>
      </c>
      <c r="D29" s="75" t="s">
        <v>20</v>
      </c>
      <c r="E29" s="74" t="s">
        <v>54</v>
      </c>
      <c r="F29" s="79" t="s">
        <v>8</v>
      </c>
      <c r="G29" s="77">
        <v>1.4</v>
      </c>
      <c r="H29" s="77">
        <v>649.70000000000005</v>
      </c>
      <c r="I29" s="80">
        <f t="shared" si="8"/>
        <v>787.63130999999998</v>
      </c>
      <c r="J29" s="80">
        <f t="shared" si="9"/>
        <v>1102.6838339999999</v>
      </c>
    </row>
    <row r="30" spans="1:10" ht="12.75" outlineLevel="1">
      <c r="A30" s="78"/>
      <c r="B30" s="91" t="s">
        <v>62</v>
      </c>
      <c r="C30" s="127"/>
      <c r="D30" s="91"/>
      <c r="E30" s="128" t="s">
        <v>63</v>
      </c>
      <c r="F30" s="91"/>
      <c r="G30" s="110"/>
      <c r="H30" s="110"/>
      <c r="I30" s="92"/>
      <c r="J30" s="92">
        <f>SUM(J31:J34)</f>
        <v>1932.31067076</v>
      </c>
    </row>
    <row r="31" spans="1:10" ht="25.5" outlineLevel="1">
      <c r="A31" s="78"/>
      <c r="B31" s="72" t="s">
        <v>64</v>
      </c>
      <c r="C31" s="72">
        <v>96536</v>
      </c>
      <c r="D31" s="46" t="s">
        <v>20</v>
      </c>
      <c r="E31" s="74" t="s">
        <v>45</v>
      </c>
      <c r="F31" s="79" t="s">
        <v>9</v>
      </c>
      <c r="G31" s="77">
        <v>7.9</v>
      </c>
      <c r="H31" s="77">
        <v>80.900000000000006</v>
      </c>
      <c r="I31" s="80">
        <f t="shared" ref="I31" si="10">H31*(1+$J$4/100)</f>
        <v>98.075069999999997</v>
      </c>
      <c r="J31" s="80">
        <f t="shared" ref="J31" si="11">G31*I31</f>
        <v>774.79305299999999</v>
      </c>
    </row>
    <row r="32" spans="1:10" ht="25.5" outlineLevel="1">
      <c r="A32" s="78"/>
      <c r="B32" s="72" t="s">
        <v>65</v>
      </c>
      <c r="C32" s="85">
        <v>92762</v>
      </c>
      <c r="D32" s="123" t="s">
        <v>20</v>
      </c>
      <c r="E32" s="32" t="s">
        <v>46</v>
      </c>
      <c r="F32" s="79" t="s">
        <v>31</v>
      </c>
      <c r="G32" s="77">
        <v>31.5</v>
      </c>
      <c r="H32" s="77">
        <v>12.74</v>
      </c>
      <c r="I32" s="80">
        <f t="shared" ref="I32:I34" si="12">H32*(1+$J$4/100)</f>
        <v>15.444701999999999</v>
      </c>
      <c r="J32" s="80">
        <f t="shared" ref="J32:J34" si="13">G32*I32</f>
        <v>486.50811299999998</v>
      </c>
    </row>
    <row r="33" spans="1:10" ht="25.5" outlineLevel="1">
      <c r="A33" s="78"/>
      <c r="B33" s="72" t="s">
        <v>66</v>
      </c>
      <c r="C33" s="85">
        <v>92759</v>
      </c>
      <c r="D33" s="123" t="s">
        <v>20</v>
      </c>
      <c r="E33" s="32" t="s">
        <v>47</v>
      </c>
      <c r="F33" s="79" t="s">
        <v>31</v>
      </c>
      <c r="G33" s="77">
        <v>10.5</v>
      </c>
      <c r="H33" s="77">
        <v>15.2</v>
      </c>
      <c r="I33" s="80">
        <f t="shared" si="12"/>
        <v>18.426959999999998</v>
      </c>
      <c r="J33" s="80">
        <f t="shared" si="13"/>
        <v>193.48307999999997</v>
      </c>
    </row>
    <row r="34" spans="1:10" ht="38.25" outlineLevel="1">
      <c r="A34" s="78"/>
      <c r="B34" s="72" t="s">
        <v>67</v>
      </c>
      <c r="C34" s="85">
        <v>96557</v>
      </c>
      <c r="D34" s="46" t="s">
        <v>20</v>
      </c>
      <c r="E34" s="74" t="s">
        <v>48</v>
      </c>
      <c r="F34" s="79" t="s">
        <v>8</v>
      </c>
      <c r="G34" s="77">
        <v>0.57999999999999996</v>
      </c>
      <c r="H34" s="77">
        <v>679.14</v>
      </c>
      <c r="I34" s="80">
        <f t="shared" si="12"/>
        <v>823.32142199999998</v>
      </c>
      <c r="J34" s="80">
        <f t="shared" si="13"/>
        <v>477.52642475999994</v>
      </c>
    </row>
    <row r="35" spans="1:10" ht="12.75" outlineLevel="1">
      <c r="A35" s="78"/>
      <c r="B35" s="111">
        <v>4</v>
      </c>
      <c r="C35" s="129"/>
      <c r="D35" s="130"/>
      <c r="E35" s="131" t="s">
        <v>68</v>
      </c>
      <c r="F35" s="111"/>
      <c r="G35" s="132"/>
      <c r="H35" s="132"/>
      <c r="I35" s="133"/>
      <c r="J35" s="133">
        <f>J36</f>
        <v>216.90471599999998</v>
      </c>
    </row>
    <row r="36" spans="1:10" ht="12.75" outlineLevel="1">
      <c r="A36" s="78"/>
      <c r="B36" s="72" t="s">
        <v>70</v>
      </c>
      <c r="C36" s="85">
        <v>89449</v>
      </c>
      <c r="D36" s="46" t="s">
        <v>20</v>
      </c>
      <c r="E36" s="74" t="s">
        <v>69</v>
      </c>
      <c r="F36" s="79" t="s">
        <v>30</v>
      </c>
      <c r="G36" s="77">
        <v>9</v>
      </c>
      <c r="H36" s="77">
        <v>19.88</v>
      </c>
      <c r="I36" s="80">
        <f t="shared" ref="I36" si="14">H36*(1+$J$4/100)</f>
        <v>24.100523999999997</v>
      </c>
      <c r="J36" s="80">
        <f t="shared" ref="J36" si="15">G36*I36</f>
        <v>216.90471599999998</v>
      </c>
    </row>
    <row r="37" spans="1:10" ht="18.75" customHeight="1">
      <c r="B37" s="64"/>
      <c r="C37" s="65"/>
      <c r="D37" s="65"/>
      <c r="E37" s="65"/>
      <c r="F37" s="65"/>
      <c r="G37" s="65"/>
      <c r="H37" s="66" t="s">
        <v>17</v>
      </c>
      <c r="I37" s="62"/>
      <c r="J37" s="68">
        <f>J11+J35+J24+J13</f>
        <v>18934.543948500002</v>
      </c>
    </row>
    <row r="38" spans="1:10" ht="18.75" customHeight="1">
      <c r="D38" s="44"/>
      <c r="E38" s="45"/>
      <c r="F38" s="78"/>
      <c r="G38" s="55"/>
      <c r="H38" s="54"/>
      <c r="J38" s="63"/>
    </row>
    <row r="39" spans="1:10" s="67" customFormat="1" ht="18.75" customHeight="1" thickBot="1">
      <c r="A39" s="40"/>
      <c r="B39" s="41"/>
      <c r="C39" s="41"/>
      <c r="D39" s="44"/>
      <c r="E39" s="45"/>
      <c r="F39" s="78"/>
      <c r="G39" s="55"/>
      <c r="H39" s="54"/>
      <c r="I39" s="43"/>
      <c r="J39" s="99"/>
    </row>
    <row r="40" spans="1:10" ht="18.75" customHeight="1">
      <c r="B40" s="144" t="s">
        <v>19</v>
      </c>
      <c r="C40" s="145"/>
      <c r="D40" s="145"/>
      <c r="E40" s="145"/>
      <c r="F40" s="145"/>
      <c r="G40" s="146"/>
      <c r="H40" s="54"/>
    </row>
    <row r="41" spans="1:10" ht="18.75" customHeight="1">
      <c r="B41" s="147"/>
      <c r="C41" s="148"/>
      <c r="D41" s="148"/>
      <c r="E41" s="148"/>
      <c r="F41" s="148"/>
      <c r="G41" s="149"/>
    </row>
    <row r="42" spans="1:10" ht="18.75" customHeight="1">
      <c r="B42" s="138" t="s">
        <v>10</v>
      </c>
      <c r="C42" s="139"/>
      <c r="D42" s="139"/>
      <c r="E42" s="139"/>
      <c r="F42" s="139"/>
      <c r="G42" s="140"/>
    </row>
    <row r="43" spans="1:10" ht="18.75" customHeight="1">
      <c r="B43" s="138"/>
      <c r="C43" s="139"/>
      <c r="D43" s="139"/>
      <c r="E43" s="139"/>
      <c r="F43" s="139"/>
      <c r="G43" s="140"/>
    </row>
    <row r="44" spans="1:10" ht="18.75" customHeight="1">
      <c r="B44" s="141" t="s">
        <v>11</v>
      </c>
      <c r="C44" s="142"/>
      <c r="D44" s="142"/>
      <c r="E44" s="142"/>
      <c r="F44" s="142"/>
      <c r="G44" s="143"/>
    </row>
    <row r="45" spans="1:10" ht="18.75" customHeight="1" thickBot="1">
      <c r="B45" s="47"/>
      <c r="C45" s="48"/>
      <c r="D45" s="48"/>
      <c r="E45" s="49"/>
      <c r="F45" s="50"/>
      <c r="G45" s="53"/>
    </row>
  </sheetData>
  <mergeCells count="4">
    <mergeCell ref="F1:H7"/>
    <mergeCell ref="B42:G43"/>
    <mergeCell ref="B44:G44"/>
    <mergeCell ref="B40:G41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79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GridLines="0" tabSelected="1" view="pageBreakPreview" zoomScale="85" zoomScaleNormal="80" zoomScaleSheetLayoutView="85" workbookViewId="0">
      <selection activeCell="K32" sqref="K32"/>
    </sheetView>
  </sheetViews>
  <sheetFormatPr defaultRowHeight="12.75"/>
  <cols>
    <col min="1" max="1" width="2.75" style="11" customWidth="1"/>
    <col min="2" max="2" width="9" style="11"/>
    <col min="3" max="3" width="56.375" style="11" bestFit="1" customWidth="1"/>
    <col min="4" max="4" width="14" style="11" customWidth="1"/>
    <col min="5" max="5" width="9.25" style="11" bestFit="1" customWidth="1"/>
    <col min="6" max="7" width="11.625" style="11" customWidth="1"/>
    <col min="8" max="248" width="9" style="11"/>
    <col min="249" max="249" width="42.625" style="11" customWidth="1"/>
    <col min="250" max="250" width="14" style="11" customWidth="1"/>
    <col min="251" max="251" width="9.25" style="11" bestFit="1" customWidth="1"/>
    <col min="252" max="252" width="11.25" style="11" customWidth="1"/>
    <col min="253" max="259" width="12.625" style="11" customWidth="1"/>
    <col min="260" max="260" width="10.5" style="11" customWidth="1"/>
    <col min="261" max="504" width="9" style="11"/>
    <col min="505" max="505" width="42.625" style="11" customWidth="1"/>
    <col min="506" max="506" width="14" style="11" customWidth="1"/>
    <col min="507" max="507" width="9.25" style="11" bestFit="1" customWidth="1"/>
    <col min="508" max="508" width="11.25" style="11" customWidth="1"/>
    <col min="509" max="515" width="12.625" style="11" customWidth="1"/>
    <col min="516" max="516" width="10.5" style="11" customWidth="1"/>
    <col min="517" max="760" width="9" style="11"/>
    <col min="761" max="761" width="42.625" style="11" customWidth="1"/>
    <col min="762" max="762" width="14" style="11" customWidth="1"/>
    <col min="763" max="763" width="9.25" style="11" bestFit="1" customWidth="1"/>
    <col min="764" max="764" width="11.25" style="11" customWidth="1"/>
    <col min="765" max="771" width="12.625" style="11" customWidth="1"/>
    <col min="772" max="772" width="10.5" style="11" customWidth="1"/>
    <col min="773" max="1016" width="9" style="11"/>
    <col min="1017" max="1017" width="42.625" style="11" customWidth="1"/>
    <col min="1018" max="1018" width="14" style="11" customWidth="1"/>
    <col min="1019" max="1019" width="9.25" style="11" bestFit="1" customWidth="1"/>
    <col min="1020" max="1020" width="11.25" style="11" customWidth="1"/>
    <col min="1021" max="1027" width="12.625" style="11" customWidth="1"/>
    <col min="1028" max="1028" width="10.5" style="11" customWidth="1"/>
    <col min="1029" max="1272" width="9" style="11"/>
    <col min="1273" max="1273" width="42.625" style="11" customWidth="1"/>
    <col min="1274" max="1274" width="14" style="11" customWidth="1"/>
    <col min="1275" max="1275" width="9.25" style="11" bestFit="1" customWidth="1"/>
    <col min="1276" max="1276" width="11.25" style="11" customWidth="1"/>
    <col min="1277" max="1283" width="12.625" style="11" customWidth="1"/>
    <col min="1284" max="1284" width="10.5" style="11" customWidth="1"/>
    <col min="1285" max="1528" width="9" style="11"/>
    <col min="1529" max="1529" width="42.625" style="11" customWidth="1"/>
    <col min="1530" max="1530" width="14" style="11" customWidth="1"/>
    <col min="1531" max="1531" width="9.25" style="11" bestFit="1" customWidth="1"/>
    <col min="1532" max="1532" width="11.25" style="11" customWidth="1"/>
    <col min="1533" max="1539" width="12.625" style="11" customWidth="1"/>
    <col min="1540" max="1540" width="10.5" style="11" customWidth="1"/>
    <col min="1541" max="1784" width="9" style="11"/>
    <col min="1785" max="1785" width="42.625" style="11" customWidth="1"/>
    <col min="1786" max="1786" width="14" style="11" customWidth="1"/>
    <col min="1787" max="1787" width="9.25" style="11" bestFit="1" customWidth="1"/>
    <col min="1788" max="1788" width="11.25" style="11" customWidth="1"/>
    <col min="1789" max="1795" width="12.625" style="11" customWidth="1"/>
    <col min="1796" max="1796" width="10.5" style="11" customWidth="1"/>
    <col min="1797" max="2040" width="9" style="11"/>
    <col min="2041" max="2041" width="42.625" style="11" customWidth="1"/>
    <col min="2042" max="2042" width="14" style="11" customWidth="1"/>
    <col min="2043" max="2043" width="9.25" style="11" bestFit="1" customWidth="1"/>
    <col min="2044" max="2044" width="11.25" style="11" customWidth="1"/>
    <col min="2045" max="2051" width="12.625" style="11" customWidth="1"/>
    <col min="2052" max="2052" width="10.5" style="11" customWidth="1"/>
    <col min="2053" max="2296" width="9" style="11"/>
    <col min="2297" max="2297" width="42.625" style="11" customWidth="1"/>
    <col min="2298" max="2298" width="14" style="11" customWidth="1"/>
    <col min="2299" max="2299" width="9.25" style="11" bestFit="1" customWidth="1"/>
    <col min="2300" max="2300" width="11.25" style="11" customWidth="1"/>
    <col min="2301" max="2307" width="12.625" style="11" customWidth="1"/>
    <col min="2308" max="2308" width="10.5" style="11" customWidth="1"/>
    <col min="2309" max="2552" width="9" style="11"/>
    <col min="2553" max="2553" width="42.625" style="11" customWidth="1"/>
    <col min="2554" max="2554" width="14" style="11" customWidth="1"/>
    <col min="2555" max="2555" width="9.25" style="11" bestFit="1" customWidth="1"/>
    <col min="2556" max="2556" width="11.25" style="11" customWidth="1"/>
    <col min="2557" max="2563" width="12.625" style="11" customWidth="1"/>
    <col min="2564" max="2564" width="10.5" style="11" customWidth="1"/>
    <col min="2565" max="2808" width="9" style="11"/>
    <col min="2809" max="2809" width="42.625" style="11" customWidth="1"/>
    <col min="2810" max="2810" width="14" style="11" customWidth="1"/>
    <col min="2811" max="2811" width="9.25" style="11" bestFit="1" customWidth="1"/>
    <col min="2812" max="2812" width="11.25" style="11" customWidth="1"/>
    <col min="2813" max="2819" width="12.625" style="11" customWidth="1"/>
    <col min="2820" max="2820" width="10.5" style="11" customWidth="1"/>
    <col min="2821" max="3064" width="9" style="11"/>
    <col min="3065" max="3065" width="42.625" style="11" customWidth="1"/>
    <col min="3066" max="3066" width="14" style="11" customWidth="1"/>
    <col min="3067" max="3067" width="9.25" style="11" bestFit="1" customWidth="1"/>
    <col min="3068" max="3068" width="11.25" style="11" customWidth="1"/>
    <col min="3069" max="3075" width="12.625" style="11" customWidth="1"/>
    <col min="3076" max="3076" width="10.5" style="11" customWidth="1"/>
    <col min="3077" max="3320" width="9" style="11"/>
    <col min="3321" max="3321" width="42.625" style="11" customWidth="1"/>
    <col min="3322" max="3322" width="14" style="11" customWidth="1"/>
    <col min="3323" max="3323" width="9.25" style="11" bestFit="1" customWidth="1"/>
    <col min="3324" max="3324" width="11.25" style="11" customWidth="1"/>
    <col min="3325" max="3331" width="12.625" style="11" customWidth="1"/>
    <col min="3332" max="3332" width="10.5" style="11" customWidth="1"/>
    <col min="3333" max="3576" width="9" style="11"/>
    <col min="3577" max="3577" width="42.625" style="11" customWidth="1"/>
    <col min="3578" max="3578" width="14" style="11" customWidth="1"/>
    <col min="3579" max="3579" width="9.25" style="11" bestFit="1" customWidth="1"/>
    <col min="3580" max="3580" width="11.25" style="11" customWidth="1"/>
    <col min="3581" max="3587" width="12.625" style="11" customWidth="1"/>
    <col min="3588" max="3588" width="10.5" style="11" customWidth="1"/>
    <col min="3589" max="3832" width="9" style="11"/>
    <col min="3833" max="3833" width="42.625" style="11" customWidth="1"/>
    <col min="3834" max="3834" width="14" style="11" customWidth="1"/>
    <col min="3835" max="3835" width="9.25" style="11" bestFit="1" customWidth="1"/>
    <col min="3836" max="3836" width="11.25" style="11" customWidth="1"/>
    <col min="3837" max="3843" width="12.625" style="11" customWidth="1"/>
    <col min="3844" max="3844" width="10.5" style="11" customWidth="1"/>
    <col min="3845" max="4088" width="9" style="11"/>
    <col min="4089" max="4089" width="42.625" style="11" customWidth="1"/>
    <col min="4090" max="4090" width="14" style="11" customWidth="1"/>
    <col min="4091" max="4091" width="9.25" style="11" bestFit="1" customWidth="1"/>
    <col min="4092" max="4092" width="11.25" style="11" customWidth="1"/>
    <col min="4093" max="4099" width="12.625" style="11" customWidth="1"/>
    <col min="4100" max="4100" width="10.5" style="11" customWidth="1"/>
    <col min="4101" max="4344" width="9" style="11"/>
    <col min="4345" max="4345" width="42.625" style="11" customWidth="1"/>
    <col min="4346" max="4346" width="14" style="11" customWidth="1"/>
    <col min="4347" max="4347" width="9.25" style="11" bestFit="1" customWidth="1"/>
    <col min="4348" max="4348" width="11.25" style="11" customWidth="1"/>
    <col min="4349" max="4355" width="12.625" style="11" customWidth="1"/>
    <col min="4356" max="4356" width="10.5" style="11" customWidth="1"/>
    <col min="4357" max="4600" width="9" style="11"/>
    <col min="4601" max="4601" width="42.625" style="11" customWidth="1"/>
    <col min="4602" max="4602" width="14" style="11" customWidth="1"/>
    <col min="4603" max="4603" width="9.25" style="11" bestFit="1" customWidth="1"/>
    <col min="4604" max="4604" width="11.25" style="11" customWidth="1"/>
    <col min="4605" max="4611" width="12.625" style="11" customWidth="1"/>
    <col min="4612" max="4612" width="10.5" style="11" customWidth="1"/>
    <col min="4613" max="4856" width="9" style="11"/>
    <col min="4857" max="4857" width="42.625" style="11" customWidth="1"/>
    <col min="4858" max="4858" width="14" style="11" customWidth="1"/>
    <col min="4859" max="4859" width="9.25" style="11" bestFit="1" customWidth="1"/>
    <col min="4860" max="4860" width="11.25" style="11" customWidth="1"/>
    <col min="4861" max="4867" width="12.625" style="11" customWidth="1"/>
    <col min="4868" max="4868" width="10.5" style="11" customWidth="1"/>
    <col min="4869" max="5112" width="9" style="11"/>
    <col min="5113" max="5113" width="42.625" style="11" customWidth="1"/>
    <col min="5114" max="5114" width="14" style="11" customWidth="1"/>
    <col min="5115" max="5115" width="9.25" style="11" bestFit="1" customWidth="1"/>
    <col min="5116" max="5116" width="11.25" style="11" customWidth="1"/>
    <col min="5117" max="5123" width="12.625" style="11" customWidth="1"/>
    <col min="5124" max="5124" width="10.5" style="11" customWidth="1"/>
    <col min="5125" max="5368" width="9" style="11"/>
    <col min="5369" max="5369" width="42.625" style="11" customWidth="1"/>
    <col min="5370" max="5370" width="14" style="11" customWidth="1"/>
    <col min="5371" max="5371" width="9.25" style="11" bestFit="1" customWidth="1"/>
    <col min="5372" max="5372" width="11.25" style="11" customWidth="1"/>
    <col min="5373" max="5379" width="12.625" style="11" customWidth="1"/>
    <col min="5380" max="5380" width="10.5" style="11" customWidth="1"/>
    <col min="5381" max="5624" width="9" style="11"/>
    <col min="5625" max="5625" width="42.625" style="11" customWidth="1"/>
    <col min="5626" max="5626" width="14" style="11" customWidth="1"/>
    <col min="5627" max="5627" width="9.25" style="11" bestFit="1" customWidth="1"/>
    <col min="5628" max="5628" width="11.25" style="11" customWidth="1"/>
    <col min="5629" max="5635" width="12.625" style="11" customWidth="1"/>
    <col min="5636" max="5636" width="10.5" style="11" customWidth="1"/>
    <col min="5637" max="5880" width="9" style="11"/>
    <col min="5881" max="5881" width="42.625" style="11" customWidth="1"/>
    <col min="5882" max="5882" width="14" style="11" customWidth="1"/>
    <col min="5883" max="5883" width="9.25" style="11" bestFit="1" customWidth="1"/>
    <col min="5884" max="5884" width="11.25" style="11" customWidth="1"/>
    <col min="5885" max="5891" width="12.625" style="11" customWidth="1"/>
    <col min="5892" max="5892" width="10.5" style="11" customWidth="1"/>
    <col min="5893" max="6136" width="9" style="11"/>
    <col min="6137" max="6137" width="42.625" style="11" customWidth="1"/>
    <col min="6138" max="6138" width="14" style="11" customWidth="1"/>
    <col min="6139" max="6139" width="9.25" style="11" bestFit="1" customWidth="1"/>
    <col min="6140" max="6140" width="11.25" style="11" customWidth="1"/>
    <col min="6141" max="6147" width="12.625" style="11" customWidth="1"/>
    <col min="6148" max="6148" width="10.5" style="11" customWidth="1"/>
    <col min="6149" max="6392" width="9" style="11"/>
    <col min="6393" max="6393" width="42.625" style="11" customWidth="1"/>
    <col min="6394" max="6394" width="14" style="11" customWidth="1"/>
    <col min="6395" max="6395" width="9.25" style="11" bestFit="1" customWidth="1"/>
    <col min="6396" max="6396" width="11.25" style="11" customWidth="1"/>
    <col min="6397" max="6403" width="12.625" style="11" customWidth="1"/>
    <col min="6404" max="6404" width="10.5" style="11" customWidth="1"/>
    <col min="6405" max="6648" width="9" style="11"/>
    <col min="6649" max="6649" width="42.625" style="11" customWidth="1"/>
    <col min="6650" max="6650" width="14" style="11" customWidth="1"/>
    <col min="6651" max="6651" width="9.25" style="11" bestFit="1" customWidth="1"/>
    <col min="6652" max="6652" width="11.25" style="11" customWidth="1"/>
    <col min="6653" max="6659" width="12.625" style="11" customWidth="1"/>
    <col min="6660" max="6660" width="10.5" style="11" customWidth="1"/>
    <col min="6661" max="6904" width="9" style="11"/>
    <col min="6905" max="6905" width="42.625" style="11" customWidth="1"/>
    <col min="6906" max="6906" width="14" style="11" customWidth="1"/>
    <col min="6907" max="6907" width="9.25" style="11" bestFit="1" customWidth="1"/>
    <col min="6908" max="6908" width="11.25" style="11" customWidth="1"/>
    <col min="6909" max="6915" width="12.625" style="11" customWidth="1"/>
    <col min="6916" max="6916" width="10.5" style="11" customWidth="1"/>
    <col min="6917" max="7160" width="9" style="11"/>
    <col min="7161" max="7161" width="42.625" style="11" customWidth="1"/>
    <col min="7162" max="7162" width="14" style="11" customWidth="1"/>
    <col min="7163" max="7163" width="9.25" style="11" bestFit="1" customWidth="1"/>
    <col min="7164" max="7164" width="11.25" style="11" customWidth="1"/>
    <col min="7165" max="7171" width="12.625" style="11" customWidth="1"/>
    <col min="7172" max="7172" width="10.5" style="11" customWidth="1"/>
    <col min="7173" max="7416" width="9" style="11"/>
    <col min="7417" max="7417" width="42.625" style="11" customWidth="1"/>
    <col min="7418" max="7418" width="14" style="11" customWidth="1"/>
    <col min="7419" max="7419" width="9.25" style="11" bestFit="1" customWidth="1"/>
    <col min="7420" max="7420" width="11.25" style="11" customWidth="1"/>
    <col min="7421" max="7427" width="12.625" style="11" customWidth="1"/>
    <col min="7428" max="7428" width="10.5" style="11" customWidth="1"/>
    <col min="7429" max="7672" width="9" style="11"/>
    <col min="7673" max="7673" width="42.625" style="11" customWidth="1"/>
    <col min="7674" max="7674" width="14" style="11" customWidth="1"/>
    <col min="7675" max="7675" width="9.25" style="11" bestFit="1" customWidth="1"/>
    <col min="7676" max="7676" width="11.25" style="11" customWidth="1"/>
    <col min="7677" max="7683" width="12.625" style="11" customWidth="1"/>
    <col min="7684" max="7684" width="10.5" style="11" customWidth="1"/>
    <col min="7685" max="7928" width="9" style="11"/>
    <col min="7929" max="7929" width="42.625" style="11" customWidth="1"/>
    <col min="7930" max="7930" width="14" style="11" customWidth="1"/>
    <col min="7931" max="7931" width="9.25" style="11" bestFit="1" customWidth="1"/>
    <col min="7932" max="7932" width="11.25" style="11" customWidth="1"/>
    <col min="7933" max="7939" width="12.625" style="11" customWidth="1"/>
    <col min="7940" max="7940" width="10.5" style="11" customWidth="1"/>
    <col min="7941" max="8184" width="9" style="11"/>
    <col min="8185" max="8185" width="42.625" style="11" customWidth="1"/>
    <col min="8186" max="8186" width="14" style="11" customWidth="1"/>
    <col min="8187" max="8187" width="9.25" style="11" bestFit="1" customWidth="1"/>
    <col min="8188" max="8188" width="11.25" style="11" customWidth="1"/>
    <col min="8189" max="8195" width="12.625" style="11" customWidth="1"/>
    <col min="8196" max="8196" width="10.5" style="11" customWidth="1"/>
    <col min="8197" max="8440" width="9" style="11"/>
    <col min="8441" max="8441" width="42.625" style="11" customWidth="1"/>
    <col min="8442" max="8442" width="14" style="11" customWidth="1"/>
    <col min="8443" max="8443" width="9.25" style="11" bestFit="1" customWidth="1"/>
    <col min="8444" max="8444" width="11.25" style="11" customWidth="1"/>
    <col min="8445" max="8451" width="12.625" style="11" customWidth="1"/>
    <col min="8452" max="8452" width="10.5" style="11" customWidth="1"/>
    <col min="8453" max="8696" width="9" style="11"/>
    <col min="8697" max="8697" width="42.625" style="11" customWidth="1"/>
    <col min="8698" max="8698" width="14" style="11" customWidth="1"/>
    <col min="8699" max="8699" width="9.25" style="11" bestFit="1" customWidth="1"/>
    <col min="8700" max="8700" width="11.25" style="11" customWidth="1"/>
    <col min="8701" max="8707" width="12.625" style="11" customWidth="1"/>
    <col min="8708" max="8708" width="10.5" style="11" customWidth="1"/>
    <col min="8709" max="8952" width="9" style="11"/>
    <col min="8953" max="8953" width="42.625" style="11" customWidth="1"/>
    <col min="8954" max="8954" width="14" style="11" customWidth="1"/>
    <col min="8955" max="8955" width="9.25" style="11" bestFit="1" customWidth="1"/>
    <col min="8956" max="8956" width="11.25" style="11" customWidth="1"/>
    <col min="8957" max="8963" width="12.625" style="11" customWidth="1"/>
    <col min="8964" max="8964" width="10.5" style="11" customWidth="1"/>
    <col min="8965" max="9208" width="9" style="11"/>
    <col min="9209" max="9209" width="42.625" style="11" customWidth="1"/>
    <col min="9210" max="9210" width="14" style="11" customWidth="1"/>
    <col min="9211" max="9211" width="9.25" style="11" bestFit="1" customWidth="1"/>
    <col min="9212" max="9212" width="11.25" style="11" customWidth="1"/>
    <col min="9213" max="9219" width="12.625" style="11" customWidth="1"/>
    <col min="9220" max="9220" width="10.5" style="11" customWidth="1"/>
    <col min="9221" max="9464" width="9" style="11"/>
    <col min="9465" max="9465" width="42.625" style="11" customWidth="1"/>
    <col min="9466" max="9466" width="14" style="11" customWidth="1"/>
    <col min="9467" max="9467" width="9.25" style="11" bestFit="1" customWidth="1"/>
    <col min="9468" max="9468" width="11.25" style="11" customWidth="1"/>
    <col min="9469" max="9475" width="12.625" style="11" customWidth="1"/>
    <col min="9476" max="9476" width="10.5" style="11" customWidth="1"/>
    <col min="9477" max="9720" width="9" style="11"/>
    <col min="9721" max="9721" width="42.625" style="11" customWidth="1"/>
    <col min="9722" max="9722" width="14" style="11" customWidth="1"/>
    <col min="9723" max="9723" width="9.25" style="11" bestFit="1" customWidth="1"/>
    <col min="9724" max="9724" width="11.25" style="11" customWidth="1"/>
    <col min="9725" max="9731" width="12.625" style="11" customWidth="1"/>
    <col min="9732" max="9732" width="10.5" style="11" customWidth="1"/>
    <col min="9733" max="9976" width="9" style="11"/>
    <col min="9977" max="9977" width="42.625" style="11" customWidth="1"/>
    <col min="9978" max="9978" width="14" style="11" customWidth="1"/>
    <col min="9979" max="9979" width="9.25" style="11" bestFit="1" customWidth="1"/>
    <col min="9980" max="9980" width="11.25" style="11" customWidth="1"/>
    <col min="9981" max="9987" width="12.625" style="11" customWidth="1"/>
    <col min="9988" max="9988" width="10.5" style="11" customWidth="1"/>
    <col min="9989" max="10232" width="9" style="11"/>
    <col min="10233" max="10233" width="42.625" style="11" customWidth="1"/>
    <col min="10234" max="10234" width="14" style="11" customWidth="1"/>
    <col min="10235" max="10235" width="9.25" style="11" bestFit="1" customWidth="1"/>
    <col min="10236" max="10236" width="11.25" style="11" customWidth="1"/>
    <col min="10237" max="10243" width="12.625" style="11" customWidth="1"/>
    <col min="10244" max="10244" width="10.5" style="11" customWidth="1"/>
    <col min="10245" max="10488" width="9" style="11"/>
    <col min="10489" max="10489" width="42.625" style="11" customWidth="1"/>
    <col min="10490" max="10490" width="14" style="11" customWidth="1"/>
    <col min="10491" max="10491" width="9.25" style="11" bestFit="1" customWidth="1"/>
    <col min="10492" max="10492" width="11.25" style="11" customWidth="1"/>
    <col min="10493" max="10499" width="12.625" style="11" customWidth="1"/>
    <col min="10500" max="10500" width="10.5" style="11" customWidth="1"/>
    <col min="10501" max="10744" width="9" style="11"/>
    <col min="10745" max="10745" width="42.625" style="11" customWidth="1"/>
    <col min="10746" max="10746" width="14" style="11" customWidth="1"/>
    <col min="10747" max="10747" width="9.25" style="11" bestFit="1" customWidth="1"/>
    <col min="10748" max="10748" width="11.25" style="11" customWidth="1"/>
    <col min="10749" max="10755" width="12.625" style="11" customWidth="1"/>
    <col min="10756" max="10756" width="10.5" style="11" customWidth="1"/>
    <col min="10757" max="11000" width="9" style="11"/>
    <col min="11001" max="11001" width="42.625" style="11" customWidth="1"/>
    <col min="11002" max="11002" width="14" style="11" customWidth="1"/>
    <col min="11003" max="11003" width="9.25" style="11" bestFit="1" customWidth="1"/>
    <col min="11004" max="11004" width="11.25" style="11" customWidth="1"/>
    <col min="11005" max="11011" width="12.625" style="11" customWidth="1"/>
    <col min="11012" max="11012" width="10.5" style="11" customWidth="1"/>
    <col min="11013" max="11256" width="9" style="11"/>
    <col min="11257" max="11257" width="42.625" style="11" customWidth="1"/>
    <col min="11258" max="11258" width="14" style="11" customWidth="1"/>
    <col min="11259" max="11259" width="9.25" style="11" bestFit="1" customWidth="1"/>
    <col min="11260" max="11260" width="11.25" style="11" customWidth="1"/>
    <col min="11261" max="11267" width="12.625" style="11" customWidth="1"/>
    <col min="11268" max="11268" width="10.5" style="11" customWidth="1"/>
    <col min="11269" max="11512" width="9" style="11"/>
    <col min="11513" max="11513" width="42.625" style="11" customWidth="1"/>
    <col min="11514" max="11514" width="14" style="11" customWidth="1"/>
    <col min="11515" max="11515" width="9.25" style="11" bestFit="1" customWidth="1"/>
    <col min="11516" max="11516" width="11.25" style="11" customWidth="1"/>
    <col min="11517" max="11523" width="12.625" style="11" customWidth="1"/>
    <col min="11524" max="11524" width="10.5" style="11" customWidth="1"/>
    <col min="11525" max="11768" width="9" style="11"/>
    <col min="11769" max="11769" width="42.625" style="11" customWidth="1"/>
    <col min="11770" max="11770" width="14" style="11" customWidth="1"/>
    <col min="11771" max="11771" width="9.25" style="11" bestFit="1" customWidth="1"/>
    <col min="11772" max="11772" width="11.25" style="11" customWidth="1"/>
    <col min="11773" max="11779" width="12.625" style="11" customWidth="1"/>
    <col min="11780" max="11780" width="10.5" style="11" customWidth="1"/>
    <col min="11781" max="12024" width="9" style="11"/>
    <col min="12025" max="12025" width="42.625" style="11" customWidth="1"/>
    <col min="12026" max="12026" width="14" style="11" customWidth="1"/>
    <col min="12027" max="12027" width="9.25" style="11" bestFit="1" customWidth="1"/>
    <col min="12028" max="12028" width="11.25" style="11" customWidth="1"/>
    <col min="12029" max="12035" width="12.625" style="11" customWidth="1"/>
    <col min="12036" max="12036" width="10.5" style="11" customWidth="1"/>
    <col min="12037" max="12280" width="9" style="11"/>
    <col min="12281" max="12281" width="42.625" style="11" customWidth="1"/>
    <col min="12282" max="12282" width="14" style="11" customWidth="1"/>
    <col min="12283" max="12283" width="9.25" style="11" bestFit="1" customWidth="1"/>
    <col min="12284" max="12284" width="11.25" style="11" customWidth="1"/>
    <col min="12285" max="12291" width="12.625" style="11" customWidth="1"/>
    <col min="12292" max="12292" width="10.5" style="11" customWidth="1"/>
    <col min="12293" max="12536" width="9" style="11"/>
    <col min="12537" max="12537" width="42.625" style="11" customWidth="1"/>
    <col min="12538" max="12538" width="14" style="11" customWidth="1"/>
    <col min="12539" max="12539" width="9.25" style="11" bestFit="1" customWidth="1"/>
    <col min="12540" max="12540" width="11.25" style="11" customWidth="1"/>
    <col min="12541" max="12547" width="12.625" style="11" customWidth="1"/>
    <col min="12548" max="12548" width="10.5" style="11" customWidth="1"/>
    <col min="12549" max="12792" width="9" style="11"/>
    <col min="12793" max="12793" width="42.625" style="11" customWidth="1"/>
    <col min="12794" max="12794" width="14" style="11" customWidth="1"/>
    <col min="12795" max="12795" width="9.25" style="11" bestFit="1" customWidth="1"/>
    <col min="12796" max="12796" width="11.25" style="11" customWidth="1"/>
    <col min="12797" max="12803" width="12.625" style="11" customWidth="1"/>
    <col min="12804" max="12804" width="10.5" style="11" customWidth="1"/>
    <col min="12805" max="13048" width="9" style="11"/>
    <col min="13049" max="13049" width="42.625" style="11" customWidth="1"/>
    <col min="13050" max="13050" width="14" style="11" customWidth="1"/>
    <col min="13051" max="13051" width="9.25" style="11" bestFit="1" customWidth="1"/>
    <col min="13052" max="13052" width="11.25" style="11" customWidth="1"/>
    <col min="13053" max="13059" width="12.625" style="11" customWidth="1"/>
    <col min="13060" max="13060" width="10.5" style="11" customWidth="1"/>
    <col min="13061" max="13304" width="9" style="11"/>
    <col min="13305" max="13305" width="42.625" style="11" customWidth="1"/>
    <col min="13306" max="13306" width="14" style="11" customWidth="1"/>
    <col min="13307" max="13307" width="9.25" style="11" bestFit="1" customWidth="1"/>
    <col min="13308" max="13308" width="11.25" style="11" customWidth="1"/>
    <col min="13309" max="13315" width="12.625" style="11" customWidth="1"/>
    <col min="13316" max="13316" width="10.5" style="11" customWidth="1"/>
    <col min="13317" max="13560" width="9" style="11"/>
    <col min="13561" max="13561" width="42.625" style="11" customWidth="1"/>
    <col min="13562" max="13562" width="14" style="11" customWidth="1"/>
    <col min="13563" max="13563" width="9.25" style="11" bestFit="1" customWidth="1"/>
    <col min="13564" max="13564" width="11.25" style="11" customWidth="1"/>
    <col min="13565" max="13571" width="12.625" style="11" customWidth="1"/>
    <col min="13572" max="13572" width="10.5" style="11" customWidth="1"/>
    <col min="13573" max="13816" width="9" style="11"/>
    <col min="13817" max="13817" width="42.625" style="11" customWidth="1"/>
    <col min="13818" max="13818" width="14" style="11" customWidth="1"/>
    <col min="13819" max="13819" width="9.25" style="11" bestFit="1" customWidth="1"/>
    <col min="13820" max="13820" width="11.25" style="11" customWidth="1"/>
    <col min="13821" max="13827" width="12.625" style="11" customWidth="1"/>
    <col min="13828" max="13828" width="10.5" style="11" customWidth="1"/>
    <col min="13829" max="14072" width="9" style="11"/>
    <col min="14073" max="14073" width="42.625" style="11" customWidth="1"/>
    <col min="14074" max="14074" width="14" style="11" customWidth="1"/>
    <col min="14075" max="14075" width="9.25" style="11" bestFit="1" customWidth="1"/>
    <col min="14076" max="14076" width="11.25" style="11" customWidth="1"/>
    <col min="14077" max="14083" width="12.625" style="11" customWidth="1"/>
    <col min="14084" max="14084" width="10.5" style="11" customWidth="1"/>
    <col min="14085" max="14328" width="9" style="11"/>
    <col min="14329" max="14329" width="42.625" style="11" customWidth="1"/>
    <col min="14330" max="14330" width="14" style="11" customWidth="1"/>
    <col min="14331" max="14331" width="9.25" style="11" bestFit="1" customWidth="1"/>
    <col min="14332" max="14332" width="11.25" style="11" customWidth="1"/>
    <col min="14333" max="14339" width="12.625" style="11" customWidth="1"/>
    <col min="14340" max="14340" width="10.5" style="11" customWidth="1"/>
    <col min="14341" max="14584" width="9" style="11"/>
    <col min="14585" max="14585" width="42.625" style="11" customWidth="1"/>
    <col min="14586" max="14586" width="14" style="11" customWidth="1"/>
    <col min="14587" max="14587" width="9.25" style="11" bestFit="1" customWidth="1"/>
    <col min="14588" max="14588" width="11.25" style="11" customWidth="1"/>
    <col min="14589" max="14595" width="12.625" style="11" customWidth="1"/>
    <col min="14596" max="14596" width="10.5" style="11" customWidth="1"/>
    <col min="14597" max="14840" width="9" style="11"/>
    <col min="14841" max="14841" width="42.625" style="11" customWidth="1"/>
    <col min="14842" max="14842" width="14" style="11" customWidth="1"/>
    <col min="14843" max="14843" width="9.25" style="11" bestFit="1" customWidth="1"/>
    <col min="14844" max="14844" width="11.25" style="11" customWidth="1"/>
    <col min="14845" max="14851" width="12.625" style="11" customWidth="1"/>
    <col min="14852" max="14852" width="10.5" style="11" customWidth="1"/>
    <col min="14853" max="15096" width="9" style="11"/>
    <col min="15097" max="15097" width="42.625" style="11" customWidth="1"/>
    <col min="15098" max="15098" width="14" style="11" customWidth="1"/>
    <col min="15099" max="15099" width="9.25" style="11" bestFit="1" customWidth="1"/>
    <col min="15100" max="15100" width="11.25" style="11" customWidth="1"/>
    <col min="15101" max="15107" width="12.625" style="11" customWidth="1"/>
    <col min="15108" max="15108" width="10.5" style="11" customWidth="1"/>
    <col min="15109" max="15352" width="9" style="11"/>
    <col min="15353" max="15353" width="42.625" style="11" customWidth="1"/>
    <col min="15354" max="15354" width="14" style="11" customWidth="1"/>
    <col min="15355" max="15355" width="9.25" style="11" bestFit="1" customWidth="1"/>
    <col min="15356" max="15356" width="11.25" style="11" customWidth="1"/>
    <col min="15357" max="15363" width="12.625" style="11" customWidth="1"/>
    <col min="15364" max="15364" width="10.5" style="11" customWidth="1"/>
    <col min="15365" max="15608" width="9" style="11"/>
    <col min="15609" max="15609" width="42.625" style="11" customWidth="1"/>
    <col min="15610" max="15610" width="14" style="11" customWidth="1"/>
    <col min="15611" max="15611" width="9.25" style="11" bestFit="1" customWidth="1"/>
    <col min="15612" max="15612" width="11.25" style="11" customWidth="1"/>
    <col min="15613" max="15619" width="12.625" style="11" customWidth="1"/>
    <col min="15620" max="15620" width="10.5" style="11" customWidth="1"/>
    <col min="15621" max="15864" width="9" style="11"/>
    <col min="15865" max="15865" width="42.625" style="11" customWidth="1"/>
    <col min="15866" max="15866" width="14" style="11" customWidth="1"/>
    <col min="15867" max="15867" width="9.25" style="11" bestFit="1" customWidth="1"/>
    <col min="15868" max="15868" width="11.25" style="11" customWidth="1"/>
    <col min="15869" max="15875" width="12.625" style="11" customWidth="1"/>
    <col min="15876" max="15876" width="10.5" style="11" customWidth="1"/>
    <col min="15877" max="16120" width="9" style="11"/>
    <col min="16121" max="16121" width="42.625" style="11" customWidth="1"/>
    <col min="16122" max="16122" width="14" style="11" customWidth="1"/>
    <col min="16123" max="16123" width="9.25" style="11" bestFit="1" customWidth="1"/>
    <col min="16124" max="16124" width="11.25" style="11" customWidth="1"/>
    <col min="16125" max="16131" width="12.625" style="11" customWidth="1"/>
    <col min="16132" max="16132" width="10.5" style="11" customWidth="1"/>
    <col min="16133" max="16384" width="9" style="11"/>
  </cols>
  <sheetData>
    <row r="1" spans="2:7" s="16" customFormat="1" ht="18" customHeight="1">
      <c r="B1" s="151" t="s">
        <v>76</v>
      </c>
      <c r="C1" s="152"/>
      <c r="D1" s="152"/>
      <c r="E1" s="152"/>
      <c r="F1" s="152"/>
      <c r="G1" s="152"/>
    </row>
    <row r="2" spans="2:7" s="16" customFormat="1" ht="18" customHeight="1" thickBot="1">
      <c r="B2" s="153"/>
      <c r="C2" s="154"/>
      <c r="D2" s="154"/>
      <c r="E2" s="154"/>
      <c r="F2" s="154"/>
      <c r="G2" s="154"/>
    </row>
    <row r="3" spans="2:7" s="16" customFormat="1" ht="13.5" thickBot="1">
      <c r="B3" s="17"/>
      <c r="C3" s="17"/>
      <c r="D3" s="102"/>
      <c r="E3" s="103"/>
      <c r="F3" s="20"/>
      <c r="G3" s="17"/>
    </row>
    <row r="4" spans="2:7" s="16" customFormat="1">
      <c r="B4" s="21"/>
      <c r="C4" s="22"/>
      <c r="F4" s="23"/>
      <c r="G4" s="24"/>
    </row>
    <row r="5" spans="2:7" s="16" customFormat="1">
      <c r="B5" s="81"/>
      <c r="C5" s="25" t="s">
        <v>24</v>
      </c>
      <c r="F5" s="26"/>
      <c r="G5" s="27"/>
    </row>
    <row r="6" spans="2:7" s="16" customFormat="1" ht="13.5" thickBot="1">
      <c r="B6" s="82"/>
      <c r="C6" s="28"/>
      <c r="D6" s="101"/>
      <c r="E6" s="101"/>
      <c r="F6" s="29"/>
      <c r="G6" s="30"/>
    </row>
    <row r="7" spans="2:7" s="16" customFormat="1" ht="13.5" thickBot="1">
      <c r="B7" s="25"/>
      <c r="C7" s="25"/>
      <c r="D7" s="18"/>
      <c r="E7" s="19"/>
      <c r="F7" s="26"/>
      <c r="G7" s="17"/>
    </row>
    <row r="8" spans="2:7" s="16" customFormat="1" ht="13.5" thickBot="1">
      <c r="B8" s="155" t="s">
        <v>18</v>
      </c>
      <c r="C8" s="156"/>
      <c r="D8" s="156"/>
      <c r="E8" s="156"/>
      <c r="F8" s="156"/>
      <c r="G8" s="156"/>
    </row>
    <row r="9" spans="2:7" ht="13.5" thickBot="1"/>
    <row r="10" spans="2:7" ht="13.5" thickBot="1">
      <c r="B10" s="2" t="s">
        <v>1</v>
      </c>
      <c r="C10" s="3" t="s">
        <v>4</v>
      </c>
      <c r="D10" s="3" t="s">
        <v>6</v>
      </c>
      <c r="E10" s="3" t="s">
        <v>12</v>
      </c>
      <c r="F10" s="3">
        <v>1</v>
      </c>
      <c r="G10" s="3">
        <v>2</v>
      </c>
    </row>
    <row r="11" spans="2:7">
      <c r="B11" s="4"/>
      <c r="C11" s="5"/>
      <c r="D11" s="5"/>
      <c r="E11" s="5"/>
      <c r="F11" s="6"/>
      <c r="G11" s="6"/>
    </row>
    <row r="12" spans="2:7" ht="14.25">
      <c r="B12" s="7"/>
      <c r="C12" s="83" t="s">
        <v>28</v>
      </c>
      <c r="D12" s="88">
        <f>'TIPO 1 - 127V_BLOCOS'!$J$37</f>
        <v>18934.543948500002</v>
      </c>
      <c r="E12" s="9"/>
      <c r="F12" s="89">
        <v>0.5</v>
      </c>
      <c r="G12" s="90">
        <v>0.5</v>
      </c>
    </row>
    <row r="13" spans="2:7" ht="14.25">
      <c r="B13" s="7"/>
      <c r="C13" s="84"/>
      <c r="D13" s="8"/>
      <c r="E13" s="9"/>
      <c r="F13" s="10">
        <f>$D$12*F12</f>
        <v>9467.2719742500012</v>
      </c>
      <c r="G13" s="10">
        <f t="shared" ref="G13" si="0">$D$12*G12</f>
        <v>9467.2719742500012</v>
      </c>
    </row>
    <row r="14" spans="2:7" ht="15" thickBot="1">
      <c r="D14" s="12"/>
    </row>
    <row r="15" spans="2:7" ht="13.5" thickBot="1">
      <c r="B15" s="157" t="s">
        <v>13</v>
      </c>
      <c r="C15" s="158"/>
      <c r="D15" s="87">
        <f>F15+G15</f>
        <v>18934.543948500002</v>
      </c>
      <c r="E15" s="13"/>
      <c r="F15" s="14">
        <f>F13</f>
        <v>9467.2719742500012</v>
      </c>
      <c r="G15" s="14">
        <f>G13</f>
        <v>9467.2719742500012</v>
      </c>
    </row>
    <row r="16" spans="2:7" ht="14.25">
      <c r="D16" s="12"/>
    </row>
    <row r="20" spans="2:3" ht="15">
      <c r="B20" s="150" t="s">
        <v>25</v>
      </c>
      <c r="C20" s="150"/>
    </row>
    <row r="21" spans="2:3" ht="15">
      <c r="B21" s="150" t="s">
        <v>26</v>
      </c>
      <c r="C21" s="150"/>
    </row>
    <row r="22" spans="2:3" ht="15">
      <c r="B22" s="150" t="s">
        <v>27</v>
      </c>
      <c r="C22" s="150"/>
    </row>
  </sheetData>
  <mergeCells count="6">
    <mergeCell ref="B20:C20"/>
    <mergeCell ref="B21:C21"/>
    <mergeCell ref="B22:C22"/>
    <mergeCell ref="B1:G2"/>
    <mergeCell ref="B8:G8"/>
    <mergeCell ref="B15:C1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PLANEJAMENTO3</cp:lastModifiedBy>
  <cp:lastPrinted>2023-03-23T13:26:49Z</cp:lastPrinted>
  <dcterms:created xsi:type="dcterms:W3CDTF">2012-10-15T18:57:41Z</dcterms:created>
  <dcterms:modified xsi:type="dcterms:W3CDTF">2023-03-23T13:26:52Z</dcterms:modified>
</cp:coreProperties>
</file>